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Sellest_töövihikust" defaultThemeVersion="124226"/>
  <mc:AlternateContent xmlns:mc="http://schemas.openxmlformats.org/markup-compatibility/2006">
    <mc:Choice Requires="x15">
      <x15ac:absPath xmlns:x15ac="http://schemas.microsoft.com/office/spreadsheetml/2010/11/ac" url="C:\Users\reneu\RKAS Pilv\LEPINGUD\YLEP 2021\Paldiski mnt 81, Tallinn\"/>
    </mc:Choice>
  </mc:AlternateContent>
  <xr:revisionPtr revIDLastSave="0" documentId="13_ncr:1_{0021DA8C-293D-45D4-848C-A6C5B57CB215}" xr6:coauthVersionLast="46" xr6:coauthVersionMax="46" xr10:uidLastSave="{00000000-0000-0000-0000-000000000000}"/>
  <bookViews>
    <workbookView xWindow="1536" yWindow="1536" windowWidth="30960" windowHeight="12204" tabRatio="656" xr2:uid="{00000000-000D-0000-FFFF-FFFF00000000}"/>
  </bookViews>
  <sheets>
    <sheet name="Lepingu lisa" sheetId="11" r:id="rId1"/>
    <sheet name="Hoone üldandmed" sheetId="9" r:id="rId2"/>
    <sheet name="Eksplikatsioon_summad" sheetId="8" r:id="rId3"/>
    <sheet name="Eksplikatsioon" sheetId="1"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BA7" i="11" l="1"/>
  <c r="AZ7" i="11"/>
  <c r="AW8" i="11"/>
  <c r="I1" i="4"/>
  <c r="AW9" i="11" l="1"/>
  <c r="AW10" i="11" s="1"/>
  <c r="BA8" i="11"/>
  <c r="AZ8" i="1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5" i="11" l="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G6" i="4" s="1"/>
  <c r="I5" i="4"/>
  <c r="AU2" i="11"/>
  <c r="AB2" i="11"/>
  <c r="E151" i="4"/>
  <c r="E148" i="4"/>
  <c r="E145" i="4"/>
  <c r="E154" i="4"/>
  <c r="E153" i="4"/>
  <c r="E147" i="4"/>
  <c r="E149" i="4"/>
  <c r="E152" i="4"/>
  <c r="G14" i="4"/>
  <c r="F14" i="4"/>
  <c r="G32" i="4"/>
  <c r="F32" i="4"/>
  <c r="G5" i="4"/>
  <c r="F5" i="4"/>
  <c r="G41" i="4"/>
  <c r="D41" i="4"/>
  <c r="F41" i="4"/>
  <c r="G23" i="4"/>
  <c r="F23" i="4"/>
  <c r="C51" i="4"/>
  <c r="C42" i="4"/>
  <c r="C24" i="4"/>
  <c r="C15" i="4"/>
  <c r="C33" i="4"/>
  <c r="F6" i="4" l="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I37" i="4" s="1"/>
  <c r="G20" i="4"/>
  <c r="F20" i="4"/>
  <c r="AZ34" i="11"/>
  <c r="BA34" i="11"/>
  <c r="BB6" i="11"/>
  <c r="BC6" i="11" s="1"/>
  <c r="BC5" i="11"/>
  <c r="BC9" i="11"/>
  <c r="BB10" i="11"/>
  <c r="BC10" i="11" s="1"/>
  <c r="I35" i="4"/>
  <c r="AY34" i="11"/>
  <c r="BB34" i="11"/>
  <c r="AW35" i="11"/>
  <c r="BC34" i="11"/>
  <c r="I29" i="4"/>
  <c r="I31"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I34" i="4" l="1"/>
  <c r="I38" i="4"/>
  <c r="I33" i="4"/>
  <c r="C40" i="4"/>
  <c r="G30" i="4"/>
  <c r="F30" i="4"/>
  <c r="I36" i="4"/>
  <c r="I32" i="4"/>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F40" i="4"/>
  <c r="G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8" i="4"/>
  <c r="I63" i="4"/>
  <c r="I59" i="4"/>
  <c r="I61"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I64" i="4"/>
  <c r="I62" i="4"/>
  <c r="I65" i="4"/>
  <c r="I66"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C133" i="4"/>
  <c r="C142" i="4"/>
  <c r="C151" i="4"/>
  <c r="I97" i="4" l="1"/>
  <c r="AZ40" i="1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<sst xmlns="http://schemas.openxmlformats.org/spreadsheetml/2006/main" count="3190" uniqueCount="595">
  <si>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</si>
  <si>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</si>
  <si>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</si>
  <si>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</si>
  <si>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</si>
  <si>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</si>
  <si>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</si>
  <si>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</si>
  <si>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</si>
  <si>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</si>
  <si>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</si>
  <si>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</si>
  <si>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</si>
  <si>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</si>
  <si>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</si>
  <si>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</si>
  <si>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</si>
  <si>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</si>
  <si>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</si>
  <si>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</si>
  <si>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</si>
  <si>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</si>
  <si>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</si>
  <si>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</si>
  <si>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</si>
  <si>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</si>
  <si>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</si>
  <si>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</si>
  <si>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</si>
  <si>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</si>
  <si>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</si>
  <si>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</si>
  <si>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</si>
  <si>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</si>
  <si>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</si>
  <si>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</si>
  <si>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</si>
  <si>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</si>
  <si>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</si>
  <si>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</si>
  <si>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</si>
  <si>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</si>
  <si>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</si>
  <si>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</si>
  <si>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</si>
  <si>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</si>
  <si>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</si>
  <si>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</si>
  <si>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</si>
  <si>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</si>
  <si>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</si>
  <si>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</si>
  <si>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</si>
  <si>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</si>
  <si>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</si>
  <si>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</si>
  <si>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</si>
  <si>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</si>
  <si>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</si>
  <si>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</si>
  <si>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</si>
  <si>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</si>
  <si>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</si>
  <si>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</si>
  <si>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</si>
  <si>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</si>
  <si>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</si>
  <si>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</si>
  <si>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</si>
  <si>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</si>
  <si>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</si>
  <si>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</si>
  <si>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</si>
  <si>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</si>
  <si>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</si>
  <si>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</si>
  <si>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</si>
  <si>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</si>
  <si>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</si>
  <si>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</si>
  <si>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</si>
  <si>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</si>
  <si>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</si>
  <si>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</si>
  <si>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</si>
  <si>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</si>
  <si>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</si>
  <si>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</si>
  <si>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</si>
  <si>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</si>
  <si>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</si>
  <si>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</si>
  <si>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</si>
  <si>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</si>
  <si>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</si>
  <si>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</si>
  <si>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</si>
  <si>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</si>
  <si>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</si>
  <si>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</si>
  <si>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</si>
  <si>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</si>
  <si>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</si>
  <si>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</si>
  <si>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</si>
  <si>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</si>
  <si>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</si>
  <si>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</si>
  <si>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</si>
  <si>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</si>
  <si>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</si>
  <si>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</si>
  <si>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</si>
  <si>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</si>
  <si>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</si>
  <si>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</si>
  <si>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</si>
  <si>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</si>
  <si>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</si>
  <si>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</si>
  <si>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</si>
  <si>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</si>
  <si>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</si>
  <si>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</si>
  <si>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</si>
  <si>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</si>
  <si>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</si>
  <si>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</si>
  <si>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</si>
  <si>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</si>
  <si>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</si>
  <si>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</si>
  <si>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</si>
  <si>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</si>
  <si>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</si>
  <si>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</si>
  <si>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</si>
  <si>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</si>
  <si>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</si>
  <si>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</si>
  <si>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</si>
  <si>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</si>
  <si>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</si>
  <si>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</si>
  <si>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</si>
  <si>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</si>
  <si>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</si>
  <si>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</si>
  <si>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</si>
  <si>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</si>
  <si>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</si>
  <si>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</si>
  <si>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</si>
  <si>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</si>
  <si>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</si>
  <si>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</si>
  <si>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</si>
  <si>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</si>
  <si>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</si>
  <si>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</si>
  <si>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</si>
  <si>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</si>
  <si>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</si>
  <si>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</si>
  <si>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</si>
  <si>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</si>
  <si>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</si>
  <si>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</si>
  <si>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</si>
  <si>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</si>
  <si>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</si>
  <si>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</si>
  <si>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</si>
  <si>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</si>
  <si>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</si>
  <si>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</si>
  <si>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</si>
  <si>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</si>
  <si>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</si>
  <si>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</si>
  <si>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</si>
  <si>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</si>
  <si>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</si>
  <si>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</si>
  <si>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</si>
  <si>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</si>
  <si>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</si>
  <si>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</si>
  <si>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</si>
  <si>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</si>
  <si>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</si>
  <si>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</si>
  <si>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</si>
  <si>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</si>
  <si>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</si>
  <si>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</si>
  <si>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</si>
  <si>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</si>
  <si>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</si>
  <si>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</si>
  <si>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</si>
  <si>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</si>
  <si>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</si>
  <si>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</si>
  <si>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</si>
  <si>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</si>
  <si>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</si>
  <si>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</si>
  <si>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</si>
  <si>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</si>
  <si>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</si>
  <si>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</si>
  <si>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</si>
  <si>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</si>
  <si>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</si>
  <si>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</si>
  <si>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</si>
  <si>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</si>
  <si>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</si>
  <si>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</si>
  <si>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</si>
  <si>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</si>
  <si>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</si>
  <si>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</si>
  <si>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</si>
  <si>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</si>
  <si>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</si>
  <si>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</si>
  <si>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</si>
  <si>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</si>
  <si>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</si>
  <si>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</si>
  <si>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</si>
  <si>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</si>
  <si>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</si>
  <si>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</si>
  <si>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</si>
  <si>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</si>
  <si>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</si>
  <si>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</si>
  <si>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</si>
  <si>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</si>
  <si>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</si>
  <si>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</si>
  <si>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</si>
  <si>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</si>
  <si>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</si>
  <si>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Laohoone</t>
  </si>
  <si>
    <t>Paldiski mnt 81</t>
  </si>
  <si>
    <t>S16/56</t>
  </si>
  <si>
    <t>Hades Geodeesia</t>
  </si>
  <si>
    <t>Terviseamet</t>
  </si>
  <si>
    <t>PALDISKI MNT _03</t>
  </si>
  <si>
    <t>001</t>
  </si>
  <si>
    <t>003</t>
  </si>
  <si>
    <t>005</t>
  </si>
  <si>
    <t>006</t>
  </si>
  <si>
    <t>100</t>
  </si>
  <si>
    <t>101</t>
  </si>
  <si>
    <t>102</t>
  </si>
  <si>
    <t>103</t>
  </si>
  <si>
    <t>104</t>
  </si>
  <si>
    <t>105</t>
  </si>
  <si>
    <t>106</t>
  </si>
  <si>
    <t>107</t>
  </si>
  <si>
    <t>108</t>
  </si>
  <si>
    <t>109</t>
  </si>
  <si>
    <t>110</t>
  </si>
  <si>
    <t>111</t>
  </si>
  <si>
    <t>112</t>
  </si>
  <si>
    <t>113</t>
  </si>
  <si>
    <t>114</t>
  </si>
  <si>
    <t>115</t>
  </si>
  <si>
    <t>116</t>
  </si>
  <si>
    <t>117</t>
  </si>
  <si>
    <t>118</t>
  </si>
  <si>
    <t>119</t>
  </si>
  <si>
    <t>119a</t>
  </si>
  <si>
    <t>120</t>
  </si>
  <si>
    <t>121</t>
  </si>
  <si>
    <t>122</t>
  </si>
  <si>
    <t>123</t>
  </si>
  <si>
    <t>124</t>
  </si>
  <si>
    <t>125</t>
  </si>
  <si>
    <t>126</t>
  </si>
  <si>
    <t>126a</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</si>
  <si>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</si>
  <si>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</si>
  <si>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</si>
  <si>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</si>
  <si>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</si>
  <si>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</si>
  <si>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</si>
  <si>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</si>
  <si>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</si>
  <si>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</si>
  <si>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</si>
  <si>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</si>
  <si>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</si>
  <si>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</si>
  <si>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</si>
  <si>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</si>
  <si>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</si>
  <si>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</si>
  <si>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</si>
  <si>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</si>
  <si>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</si>
  <si>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</si>
  <si>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</si>
  <si>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</si>
  <si>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</si>
  <si>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157</t>
  </si>
  <si>
    <t>157a</t>
  </si>
  <si>
    <t>180</t>
  </si>
  <si>
    <t>181</t>
  </si>
  <si>
    <t>182</t>
  </si>
  <si>
    <t>183</t>
  </si>
  <si>
    <t>200</t>
  </si>
  <si>
    <t>201</t>
  </si>
  <si>
    <t>201a</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</si>
  <si>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</si>
  <si>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</si>
  <si>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</si>
  <si>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</si>
  <si>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</si>
  <si>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</si>
  <si>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</si>
  <si>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</si>
  <si>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</si>
  <si>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</si>
  <si>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</si>
  <si>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</si>
  <si>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</si>
  <si>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</si>
  <si>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</si>
  <si>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</si>
  <si>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</si>
  <si>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</si>
  <si>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</si>
  <si>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</si>
  <si>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</si>
  <si>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</si>
  <si>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</si>
  <si>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</si>
  <si>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</si>
  <si>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</si>
  <si>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</si>
  <si>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</si>
  <si>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</si>
  <si>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</si>
  <si>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</si>
  <si>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</si>
  <si>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</si>
  <si>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</si>
  <si>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</si>
  <si>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</si>
  <si>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</si>
  <si>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</si>
  <si>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</si>
  <si>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</si>
  <si>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</si>
  <si>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</si>
  <si>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</si>
  <si>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</si>
  <si>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</si>
  <si>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</si>
  <si>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</si>
  <si>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</si>
  <si>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</si>
  <si>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</si>
  <si>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</si>
  <si>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</si>
  <si>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</si>
  <si>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</si>
  <si>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</si>
  <si>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</si>
  <si>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</si>
  <si>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</si>
  <si>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</si>
  <si>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</si>
  <si>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</si>
  <si>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</si>
  <si>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280</t>
  </si>
  <si>
    <t>281</t>
  </si>
  <si>
    <t>282</t>
  </si>
  <si>
    <t>283</t>
  </si>
  <si>
    <t>284</t>
  </si>
  <si>
    <t>290</t>
  </si>
  <si>
    <t>291</t>
  </si>
  <si>
    <t>292</t>
  </si>
  <si>
    <t>293</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</si>
  <si>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</si>
  <si>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</si>
  <si>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</si>
  <si>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</si>
  <si>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</si>
  <si>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</si>
  <si>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</si>
  <si>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</si>
  <si>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</si>
  <si>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</si>
  <si>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</si>
  <si>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</si>
  <si>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</si>
  <si>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</si>
  <si>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</si>
  <si>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</si>
  <si>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</si>
  <si>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</si>
  <si>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</si>
  <si>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</si>
  <si>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</si>
  <si>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</si>
  <si>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</si>
  <si>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</si>
  <si>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325</t>
  </si>
  <si>
    <t>326</t>
  </si>
  <si>
    <t>327</t>
  </si>
  <si>
    <t>328</t>
  </si>
  <si>
    <t>329</t>
  </si>
  <si>
    <t>330</t>
  </si>
  <si>
    <t>331</t>
  </si>
  <si>
    <t>332</t>
  </si>
  <si>
    <t>333</t>
  </si>
  <si>
    <t>334</t>
  </si>
  <si>
    <t>335</t>
  </si>
  <si>
    <t>336</t>
  </si>
  <si>
    <t>337</t>
  </si>
  <si>
    <t>338</t>
  </si>
  <si>
    <t>339</t>
  </si>
  <si>
    <t>340</t>
  </si>
  <si>
    <t>341</t>
  </si>
  <si>
    <t>342</t>
  </si>
  <si>
    <t>343</t>
  </si>
  <si>
    <t>345</t>
  </si>
  <si>
    <t>346</t>
  </si>
  <si>
    <t>347</t>
  </si>
  <si>
    <t>348</t>
  </si>
  <si>
    <t>349</t>
  </si>
  <si>
    <t>350</t>
  </si>
  <si>
    <t>351</t>
  </si>
  <si>
    <t>352</t>
  </si>
  <si>
    <t>353</t>
  </si>
  <si>
    <t>354</t>
  </si>
  <si>
    <t>355</t>
  </si>
  <si>
    <t>356</t>
  </si>
  <si>
    <t>357</t>
  </si>
  <si>
    <t>358</t>
  </si>
  <si>
    <t>359</t>
  </si>
  <si>
    <t>360</t>
  </si>
  <si>
    <t>361</t>
  </si>
  <si>
    <t>362</t>
  </si>
  <si>
    <t>363</t>
  </si>
  <si>
    <t>364</t>
  </si>
  <si>
    <t>365</t>
  </si>
  <si>
    <t>367</t>
  </si>
  <si>
    <t>368</t>
  </si>
  <si>
    <t>369</t>
  </si>
  <si>
    <t>370</t>
  </si>
  <si>
    <t>371</t>
  </si>
  <si>
    <t>372</t>
  </si>
  <si>
    <t>373</t>
  </si>
  <si>
    <t>374</t>
  </si>
  <si>
    <t>375</t>
  </si>
  <si>
    <t>376</t>
  </si>
  <si>
    <t>377</t>
  </si>
  <si>
    <t>378</t>
  </si>
  <si>
    <t>379</t>
  </si>
  <si>
    <t>380</t>
  </si>
  <si>
    <t>381</t>
  </si>
  <si>
    <t>382</t>
  </si>
  <si>
    <t>383</t>
  </si>
  <si>
    <t>384</t>
  </si>
  <si>
    <t>390</t>
  </si>
  <si>
    <t>391</t>
  </si>
  <si>
    <t>392</t>
  </si>
  <si>
    <t>401</t>
  </si>
  <si>
    <t>401a</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</si>
  <si>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</si>
  <si>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</si>
  <si>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</si>
  <si>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</si>
  <si>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</si>
  <si>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</si>
  <si>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</si>
  <si>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</si>
  <si>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</si>
  <si>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</si>
  <si>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</si>
  <si>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</si>
  <si>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</si>
  <si>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</si>
  <si>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</si>
  <si>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</si>
  <si>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</si>
  <si>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</si>
  <si>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</si>
  <si>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</si>
  <si>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</si>
  <si>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</si>
  <si>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</si>
  <si>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</si>
  <si>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</si>
  <si>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</si>
  <si>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</si>
  <si>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</si>
  <si>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</si>
  <si>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</si>
  <si>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</si>
  <si>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</si>
  <si>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</si>
  <si>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</si>
  <si>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</si>
  <si>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</si>
  <si>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</si>
  <si>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</si>
  <si>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439.1</t>
  </si>
  <si>
    <t>440</t>
  </si>
  <si>
    <t>441</t>
  </si>
  <si>
    <t>442</t>
  </si>
  <si>
    <t>447</t>
  </si>
  <si>
    <t>449</t>
  </si>
  <si>
    <t>450</t>
  </si>
  <si>
    <t>451</t>
  </si>
  <si>
    <t>452</t>
  </si>
  <si>
    <t>453</t>
  </si>
  <si>
    <t>454</t>
  </si>
  <si>
    <t>480</t>
  </si>
  <si>
    <t>481</t>
  </si>
  <si>
    <t>481a</t>
  </si>
  <si>
    <t>490</t>
  </si>
  <si>
    <t>491</t>
  </si>
  <si>
    <t>492</t>
  </si>
  <si>
    <t>493</t>
  </si>
  <si>
    <t>495</t>
  </si>
  <si>
    <t>494</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</si>
  <si>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</si>
  <si>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</si>
  <si>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</si>
  <si>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</si>
  <si>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</si>
  <si>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</si>
  <si>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</si>
  <si>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</si>
  <si>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</si>
  <si>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</si>
  <si>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</si>
  <si>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</si>
  <si>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</si>
  <si>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</si>
  <si>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</si>
  <si>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</si>
  <si>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</si>
  <si>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</si>
  <si>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</si>
  <si>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</si>
  <si>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</si>
  <si>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</si>
  <si>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</si>
  <si>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</si>
  <si>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</si>
  <si>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</si>
  <si>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</si>
  <si>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</si>
  <si>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</si>
  <si>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</si>
  <si>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</si>
  <si>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</si>
  <si>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</si>
  <si>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</si>
  <si>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</si>
  <si>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</si>
  <si>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</si>
  <si>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</si>
  <si>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</si>
  <si>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</si>
  <si>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</si>
  <si>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</si>
  <si>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</si>
  <si>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</si>
  <si>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547</t>
  </si>
  <si>
    <t>548</t>
  </si>
  <si>
    <t>549</t>
  </si>
  <si>
    <t>550</t>
  </si>
  <si>
    <t>551</t>
  </si>
  <si>
    <t>552</t>
  </si>
  <si>
    <t>554</t>
  </si>
  <si>
    <t>580</t>
  </si>
  <si>
    <t>581</t>
  </si>
  <si>
    <t>590</t>
  </si>
  <si>
    <t>591</t>
  </si>
  <si>
    <t>593</t>
  </si>
  <si>
    <t>594</t>
  </si>
  <si>
    <t>595</t>
  </si>
  <si>
    <t>Ühiskasutuses korruse pind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</si>
</sst>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3">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cellXfs>
  <cellStyles count="1">
    <cellStyle name="Normal" xfId="0" builtinId="0"/>
  </cellStyles>
  <dxfs count="73">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68" dataDxfId="67">
  <tableColumns count="2">
    <tableColumn id="1" xr3:uid="{00000000-0010-0000-0000-000001000000}" name="Hoone Eksplikatsioon" dataDxfId="66"/>
    <tableColumn id="2" xr3:uid="{00000000-0010-0000-0000-000002000000}" name="Kogus" dataDxfId="6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G1" zoomScale="70" zoomScaleNormal="70" workbookViewId="0">
      <pane ySplit="2" topLeftCell="A3" activePane="bottomLeft" state="frozen"/>
      <selection activeCell="G1" sqref="G1"/>
      <selection pane="bottomLeft" activeCell="BG9" sqref="BG9"/>
    </sheetView>
  </sheetViews>
  <sheetFormatPr defaultColWidth="9.109375" defaultRowHeight="14.4" outlineLevelCol="1" x14ac:dyDescent="0.3"/>
  <cols>
    <col min="1" max="1" width="9.88671875" style="12" bestFit="1" customWidth="1"/>
    <col min="2" max="2" width="12.109375" style="76" bestFit="1" customWidth="1"/>
    <col min="3" max="3" width="37.109375" style="12" bestFit="1" customWidth="1"/>
    <col min="4" max="4" width="27.88671875" style="12" bestFit="1" customWidth="1"/>
    <col min="5" max="5" width="17.109375" style="69" bestFit="1" customWidth="1"/>
    <col min="6" max="6" width="45.6640625" style="12" customWidth="1"/>
    <col min="7" max="7" width="26" style="12" bestFit="1" customWidth="1"/>
    <col min="8" max="8" width="50.6640625" style="12" customWidth="1"/>
    <col min="9" max="9" width="27.109375" style="12" customWidth="1"/>
    <col min="10" max="47" width="11.5546875" style="12" hidden="1" customWidth="1" outlineLevel="1"/>
    <col min="48" max="48" width="3.33203125" style="12" customWidth="1" collapsed="1"/>
    <col min="49" max="49" width="50.6640625" style="12" customWidth="1"/>
    <col min="50" max="50" width="25.6640625" style="12" customWidth="1"/>
    <col min="51" max="51" width="18.5546875" style="12" customWidth="1"/>
    <col min="52" max="52" width="26.5546875" style="12" bestFit="1" customWidth="1"/>
    <col min="53" max="53" width="24.6640625" style="12" bestFit="1" customWidth="1"/>
    <col min="54" max="54" width="23" style="12" bestFit="1" customWidth="1"/>
    <col min="55" max="56" width="10.5546875" style="12" customWidth="1"/>
    <col min="57" max="57" width="9.109375" style="12"/>
    <col min="58" max="58" width="50.6640625" style="12" customWidth="1"/>
    <col min="59" max="59" width="25.6640625" style="12" customWidth="1"/>
    <col min="60" max="16384" width="9.109375" style="12"/>
  </cols>
  <sheetData>
    <row r="1" spans="1:59" x14ac:dyDescent="0.3">
      <c r="J1" s="47" t="s">
        <v>232</v>
      </c>
      <c r="AB1" s="43"/>
      <c r="AC1" s="47" t="s">
        <v>232</v>
      </c>
      <c r="AU1" s="43"/>
      <c r="AV1" s="43"/>
      <c r="AW1" s="36" t="str">
        <f>IF(SIGN(COUNTIFS(Tabel1[Jaotus],"Ainukasutuses pind",Tabel1[Üürnik],"")+COUNTIFS(Tabel1[Jaotus],"&lt;&gt;Ainukasutuses pind",Tabel1[Üürnik],"*"))=0,"","Kontrolli Eksplikatsiooni lehel punasega värvitud väljasid")</f>
        <v/>
      </c>
      <c r="BF1" s="36" t="s">
        <v>216</v>
      </c>
    </row>
    <row r="2" spans="1:59" x14ac:dyDescent="0.3">
      <c r="A2" s="78" t="str">
        <f>Eksplikatsioon!A3</f>
        <v>Korrus</v>
      </c>
      <c r="B2" s="80" t="str">
        <f>Eksplikatsioon!B3</f>
        <v>Ruumi nr</v>
      </c>
      <c r="C2" s="78" t="str">
        <f>Eksplikatsioon!C3</f>
        <v>Kategooria</v>
      </c>
      <c r="D2" s="78" t="str">
        <f>Eksplikatsioon!D3</f>
        <v>Ruumi nimetus</v>
      </c>
      <c r="E2" s="81" t="str">
        <f>Eksplikatsioon!F3</f>
        <v>Netopind (m2)</v>
      </c>
      <c r="F2" s="78" t="str">
        <f>Eksplikatsioon!H3</f>
        <v>Märkused (kirjeldus)</v>
      </c>
      <c r="G2" s="78" t="str">
        <f>Eksplikatsioon!J3</f>
        <v>Jaotus</v>
      </c>
      <c r="H2" s="78" t="str">
        <f>Eksplikatsioon!K3</f>
        <v>Üürnik</v>
      </c>
      <c r="I2" s="78" t="str">
        <f>Eksplikatsioon!L3</f>
        <v>Üürikood</v>
      </c>
      <c r="J2" s="18" t="str">
        <f ca="1">Eksplikatsioon!O3</f>
        <v>Terviseamet</v>
      </c>
      <c r="K2" s="18" t="str">
        <f ca="1">Eksplikatsioon!P3</f>
        <v>Aktiivne vakantsus</v>
      </c>
      <c r="L2" s="18" t="str">
        <f ca="1">Eksplikatsioon!Q3</f>
        <v/>
      </c>
      <c r="M2" s="18" t="str">
        <f ca="1">Eksplikatsioon!R3</f>
        <v/>
      </c>
      <c r="N2" s="18" t="str">
        <f ca="1">Eksplikatsioon!S3</f>
        <v/>
      </c>
      <c r="O2" s="18" t="str">
        <f ca="1">Eksplikatsioon!T3</f>
        <v/>
      </c>
      <c r="P2" s="18" t="str">
        <f ca="1">Eksplikatsioon!U3</f>
        <v/>
      </c>
      <c r="Q2" s="18" t="str">
        <f ca="1">Eksplikatsioon!V3</f>
        <v/>
      </c>
      <c r="R2" s="18" t="str">
        <f ca="1">Eksplikatsioon!W3</f>
        <v/>
      </c>
      <c r="S2" s="18" t="str">
        <f ca="1">Eksplikatsioon!X3</f>
        <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Terviseamet</v>
      </c>
      <c r="AD2" s="18" t="str">
        <f ca="1">Eksplikatsioon!P3</f>
        <v>Aktiivne vakantsus</v>
      </c>
      <c r="AE2" s="18" t="str">
        <f ca="1">Eksplikatsioon!Q3</f>
        <v/>
      </c>
      <c r="AF2" s="18" t="str">
        <f ca="1">Eksplikatsioon!R3</f>
        <v/>
      </c>
      <c r="AG2" s="18" t="str">
        <f ca="1">Eksplikatsioon!S3</f>
        <v/>
      </c>
      <c r="AH2" s="18" t="str">
        <f ca="1">Eksplikatsioon!T3</f>
        <v/>
      </c>
      <c r="AI2" s="18" t="str">
        <f ca="1">Eksplikatsioon!U3</f>
        <v/>
      </c>
      <c r="AJ2" s="18" t="str">
        <f ca="1">Eksplikatsioon!V3</f>
        <v/>
      </c>
      <c r="AK2" s="18" t="str">
        <f ca="1">Eksplikatsioon!W3</f>
        <v/>
      </c>
      <c r="AL2" s="18" t="str">
        <f ca="1">Eksplikatsioon!X3</f>
        <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79" t="s">
        <v>187</v>
      </c>
      <c r="AX2" s="79" t="s">
        <v>188</v>
      </c>
      <c r="AY2" s="79" t="s">
        <v>190</v>
      </c>
      <c r="AZ2" s="79" t="s">
        <v>192</v>
      </c>
      <c r="BA2" s="79" t="s">
        <v>191</v>
      </c>
      <c r="BB2" s="79" t="s">
        <v>223</v>
      </c>
      <c r="BC2" s="79" t="s">
        <v>222</v>
      </c>
      <c r="BD2" s="79" t="s">
        <v>224</v>
      </c>
      <c r="BF2" s="78" t="s">
        <v>187</v>
      </c>
      <c r="BG2" s="78" t="s">
        <v>188</v>
      </c>
    </row>
    <row r="3" spans="1:59" x14ac:dyDescent="0.3">
      <c r="A3" s="33" t="str">
        <f>IF(Eksplikatsioon!A4=0,"",Eksplikatsioon!A4)</f>
        <v>00</v>
      </c>
      <c r="B3" s="77" t="str">
        <f>IF(Eksplikatsioon!B4=0,"",Eksplikatsioon!B4)</f>
        <v>001</v>
      </c>
      <c r="C3" s="33" t="str">
        <f>IF(Eksplikatsioon!C4=0,"",Eksplikatsioon!C4)</f>
        <v>ÜÜRITAV PIND</v>
      </c>
      <c r="D3" s="33" t="str">
        <f>IF(Eksplikatsioon!D4=0,"",Eksplikatsioon!D4)</f>
        <v>Garaaž</v>
      </c>
      <c r="E3" s="75">
        <f>IF(Eksplikatsioon!F4=0,"",Eksplikatsioon!F4)</f>
        <v>51.5</v>
      </c>
      <c r="F3" s="33" t="str">
        <f>IF(Eksplikatsioon!H4=0,"",Eksplikatsioon!H4)</f>
        <v/>
      </c>
      <c r="G3" s="33" t="str">
        <f>IF(Eksplikatsioon!J4=0,"",Eksplikatsioon!J4)</f>
        <v>Ainukasutuses pind</v>
      </c>
      <c r="H3" s="33" t="str">
        <f>IF(Eksplikatsioon!K4=0,"",Eksplikatsioon!K4)</f>
        <v>Terviseamet</v>
      </c>
      <c r="I3" s="33" t="str">
        <f>IF(Eksplikatsioon!L4=0,"",Eksplikatsioon!L4)</f>
        <v>PALDISKI MNT _03</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Terviseamet</v>
      </c>
      <c r="AX3" s="51" t="str">
        <f t="shared" ref="AX3" si="0">IF(BG3&lt;&gt;"",BG3,"")</f>
        <v>PALDISKI MNT _03</v>
      </c>
      <c r="AY3" s="48">
        <f>IF(BF3&lt;&gt;"",IF(SUMIFS(E:E,H:H,AW3,G:G,"Ainukasutuses pind",C:C,"ÜÜRITAV PIND")=0,0,SUMIFS(E:E,H:H,AW3,G:G,"Ainukasutuses pind",C:C,"ÜÜRITAV PIND")),IF(AW3="Aktiivne vakantsus",SUMIFS(E:E,C:C,"üüritav pind",G:G,"ainukasutuses pind")-SUM($AY$2:AY2),IF(AW3="Üüritav pind kokku",SUM($AY$2:AY2),"")))</f>
        <v>5533.6999999999989</v>
      </c>
      <c r="AZ3" s="48">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48">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48">
        <f ca="1">IF(OR(BF3&lt;&gt;"",AW3="Aktiivne vakantsus"),IFERROR(SUM(INDIRECT("r3c"&amp;MATCH($AW3,AC$2:AU$2,0)+28,FALSE):INDIRECT("r1002c"&amp;MATCH($AW3,AC$2:AU$2,0)+28,FALSE)),0),IF(AW3="Üüritav pind kokku",SUM($BB$2:BB2),""))</f>
        <v>0</v>
      </c>
      <c r="BC3" s="48">
        <f ca="1">IF(AW3="Passiivne vakantsus",SUMIFS(E:E,C:C,"PASSIIVNE VAKANTSUS"),IF(AW3="Üüritav pind kokku",SUM(AY3:BB3),IF(AW3&lt;&gt;"",SUM(AY3:BB3),"")))</f>
        <v>5533.6999999999989</v>
      </c>
      <c r="BD3" s="60">
        <f ca="1">IFERROR(IF(AND(AW3&lt;&gt;"passiivne vakantsus"),BC3/(SUMIFS(BC:BC,AW:AW,"Üüritav pind kokku")),""),"")</f>
        <v>1</v>
      </c>
      <c r="BF3" s="49" t="s">
        <v>251</v>
      </c>
      <c r="BG3" s="49" t="s">
        <v>252</v>
      </c>
    </row>
    <row r="4" spans="1:59" x14ac:dyDescent="0.3">
      <c r="A4" s="33" t="str">
        <f>IF(Eksplikatsioon!A5=0,"",Eksplikatsioon!A5)</f>
        <v>00</v>
      </c>
      <c r="B4" s="77" t="str">
        <f>IF(Eksplikatsioon!B5=0,"",Eksplikatsioon!B5)</f>
        <v>003</v>
      </c>
      <c r="C4" s="33" t="str">
        <f>IF(Eksplikatsioon!C5=0,"",Eksplikatsioon!C5)</f>
        <v>TEHNOPIND</v>
      </c>
      <c r="D4" s="33" t="str">
        <f>IF(Eksplikatsioon!D5=0,"",Eksplikatsioon!D5)</f>
        <v>Soojasõlm</v>
      </c>
      <c r="E4" s="75">
        <f>IF(Eksplikatsioon!F5=0,"",Eksplikatsioon!F5)</f>
        <v>21.4</v>
      </c>
      <c r="F4" s="33" t="str">
        <f>IF(Eksplikatsioon!H5=0,"",Eksplikatsioon!H5)</f>
        <v/>
      </c>
      <c r="G4" s="33" t="str">
        <f>IF(Eksplikatsioon!J5=0,"",Eksplikatsioon!J5)</f>
        <v/>
      </c>
      <c r="H4" s="33" t="str">
        <f>IF(Eksplikatsioon!K5=0,"",Eksplikatsioon!K5)</f>
        <v/>
      </c>
      <c r="I4" s="33" t="str">
        <f>IF(Eksplikatsioon!L5=0,"",Eksplikatsioon!L5)</f>
        <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Aktiivne vakantsus</v>
      </c>
      <c r="AX4" s="51" t="str">
        <f t="shared" ref="AX4:AX9" si="2">IF(BG4&lt;&gt;"",BG4,"")</f>
        <v/>
      </c>
      <c r="AY4" s="48">
        <f>IF(BF4&lt;&gt;"",IF(SUMIFS(E:E,H:H,AW4,G:G,"Ainukasutuses pind",C:C,"ÜÜRITAV PIND")=0,0,SUMIFS(E:E,H:H,AW4,G:G,"Ainukasutuses pind",C:C,"ÜÜRITAV PIND")),IF(AW4="Aktiivne vakantsus",SUMIFS(E:E,C:C,"üüritav pind",G:G,"ainukasutuses pind")-SUM($AY$2:AY3),IF(AW4="Üüritav pind kokku",SUM($AY$2:AY3),"")))</f>
        <v>0</v>
      </c>
      <c r="AZ4" s="48">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48">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48">
        <f ca="1">IF(OR(BF4&lt;&gt;"",AW4="Aktiivne vakantsus"),IFERROR(SUM(INDIRECT("r3c"&amp;MATCH($AW4,AC$2:AU$2,0)+28,FALSE):INDIRECT("r1002c"&amp;MATCH($AW4,AC$2:AU$2,0)+28,FALSE)),0),IF(AW4="Üüritav pind kokku",SUM($BB$2:BB3),""))</f>
        <v>0</v>
      </c>
      <c r="BC4" s="48">
        <f t="shared" ref="BC4:BC9" ca="1" si="3">IF(AW4="Passiivne vakantsus",SUMIFS(E:E,C:C,"PASSIIVNE VAKANTSUS"),IF(AW4="Üüritav pind kokku",SUM(AY4:BB4),IF(AW4&lt;&gt;"",SUM(AY4:BB4),"")))</f>
        <v>0</v>
      </c>
      <c r="BD4" s="60">
        <f t="shared" ref="BD4:BD9" ca="1" si="4">IFERROR(IF(AND(AW4&lt;&gt;"passiivne vakantsus"),BC4/(SUMIFS(BC:BC,AW:AW,"Üüritav pind kokku")),""),"")</f>
        <v>0</v>
      </c>
      <c r="BF4" s="49"/>
      <c r="BG4" s="49"/>
    </row>
    <row r="5" spans="1:59" x14ac:dyDescent="0.3">
      <c r="A5" s="33" t="str">
        <f>IF(Eksplikatsioon!A6=0,"",Eksplikatsioon!A6)</f>
        <v>00</v>
      </c>
      <c r="B5" s="77" t="str">
        <f>IF(Eksplikatsioon!B6=0,"",Eksplikatsioon!B6)</f>
        <v>005</v>
      </c>
      <c r="C5" s="33" t="str">
        <f>IF(Eksplikatsioon!C6=0,"",Eksplikatsioon!C6)</f>
        <v>TEHNOPIND</v>
      </c>
      <c r="D5" s="33" t="str">
        <f>IF(Eksplikatsioon!D6=0,"",Eksplikatsioon!D6)</f>
        <v>Hoolderuum</v>
      </c>
      <c r="E5" s="75">
        <f>IF(Eksplikatsioon!F6=0,"",Eksplikatsioon!F6)</f>
        <v>11.1</v>
      </c>
      <c r="F5" s="33" t="str">
        <f>IF(Eksplikatsioon!H6=0,"",Eksplikatsioon!H6)</f>
        <v/>
      </c>
      <c r="G5" s="33" t="str">
        <f>IF(Eksplikatsioon!J6=0,"",Eksplikatsioon!J6)</f>
        <v/>
      </c>
      <c r="H5" s="33" t="str">
        <f>IF(Eksplikatsioon!K6=0,"",Eksplikatsioon!K6)</f>
        <v/>
      </c>
      <c r="I5" s="33" t="str">
        <f>IF(Eksplikatsioon!L6=0,"",Eksplikatsioon!L6)</f>
        <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Üüritav pind kokku</v>
      </c>
      <c r="AX5" s="51" t="str">
        <f t="shared" si="2"/>
        <v/>
      </c>
      <c r="AY5" s="48">
        <f>IF(BF5&lt;&gt;"",IF(SUMIFS(E:E,H:H,AW5,G:G,"Ainukasutuses pind",C:C,"ÜÜRITAV PIND")=0,0,SUMIFS(E:E,H:H,AW5,G:G,"Ainukasutuses pind",C:C,"ÜÜRITAV PIND")),IF(AW5="Aktiivne vakantsus",SUMIFS(E:E,C:C,"üüritav pind",G:G,"ainukasutuses pind")-SUM($AY$2:AY4),IF(AW5="Üüritav pind kokku",SUM($AY$2:AY4),"")))</f>
        <v>5533.6999999999989</v>
      </c>
      <c r="AZ5" s="48">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48">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48">
        <f ca="1">IF(OR(BF5&lt;&gt;"",AW5="Aktiivne vakantsus"),IFERROR(SUM(INDIRECT("r3c"&amp;MATCH($AW5,AC$2:AU$2,0)+28,FALSE):INDIRECT("r1002c"&amp;MATCH($AW5,AC$2:AU$2,0)+28,FALSE)),0),IF(AW5="Üüritav pind kokku",SUM($BB$2:BB4),""))</f>
        <v>0</v>
      </c>
      <c r="BC5" s="48">
        <f t="shared" ca="1" si="3"/>
        <v>5533.6999999999989</v>
      </c>
      <c r="BD5" s="60">
        <f t="shared" ca="1" si="4"/>
        <v>1</v>
      </c>
      <c r="BF5" s="49"/>
      <c r="BG5" s="49"/>
    </row>
    <row r="6" spans="1:59" x14ac:dyDescent="0.3">
      <c r="A6" s="33" t="str">
        <f>IF(Eksplikatsioon!A7=0,"",Eksplikatsioon!A7)</f>
        <v>00</v>
      </c>
      <c r="B6" s="77" t="str">
        <f>IF(Eksplikatsioon!B7=0,"",Eksplikatsioon!B7)</f>
        <v>006</v>
      </c>
      <c r="C6" s="33" t="str">
        <f>IF(Eksplikatsioon!C7=0,"",Eksplikatsioon!C7)</f>
        <v>TEHNOPIND</v>
      </c>
      <c r="D6" s="33" t="str">
        <f>IF(Eksplikatsioon!D7=0,"",Eksplikatsioon!D7)</f>
        <v>Hoolderuum</v>
      </c>
      <c r="E6" s="75">
        <f>IF(Eksplikatsioon!F7=0,"",Eksplikatsioon!F7)</f>
        <v>6</v>
      </c>
      <c r="F6" s="33" t="str">
        <f>IF(Eksplikatsioon!H7=0,"",Eksplikatsioon!H7)</f>
        <v/>
      </c>
      <c r="G6" s="33" t="str">
        <f>IF(Eksplikatsioon!J7=0,"",Eksplikatsioon!J7)</f>
        <v/>
      </c>
      <c r="H6" s="33" t="str">
        <f>IF(Eksplikatsioon!K7=0,"",Eksplikatsioon!K7)</f>
        <v/>
      </c>
      <c r="I6" s="33" t="str">
        <f>IF(Eksplikatsioon!L7=0,"",Eksplikatsioon!L7)</f>
        <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Passiivne vakantsus</v>
      </c>
      <c r="AX6" s="51" t="str">
        <f t="shared" si="2"/>
        <v/>
      </c>
      <c r="AY6" s="48" t="str">
        <f>IF(BF6&lt;&gt;"",IF(SUMIFS(E:E,H:H,AW6,G:G,"Ainukasutuses pind",C:C,"ÜÜRITAV PIND")=0,0,SUMIFS(E:E,H:H,AW6,G:G,"Ainukasutuses pind",C:C,"ÜÜRITAV PIND")),IF(AW6="Aktiivne vakantsus",SUMIFS(E:E,C:C,"üüritav pind",G:G,"ainukasutuses pind")-SUM($AY$2:AY5),IF(AW6="Üüritav pind kokku",SUM($AY$2:AY5),"")))</f>
        <v/>
      </c>
      <c r="AZ6" s="48"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48"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48" t="str">
        <f ca="1">IF(OR(BF6&lt;&gt;"",AW6="Aktiivne vakantsus"),IFERROR(SUM(INDIRECT("r3c"&amp;MATCH($AW6,AC$2:AU$2,0)+28,FALSE):INDIRECT("r1002c"&amp;MATCH($AW6,AC$2:AU$2,0)+28,FALSE)),0),IF(AW6="Üüritav pind kokku",SUM($BB$2:BB5),""))</f>
        <v/>
      </c>
      <c r="BC6" s="48">
        <f t="shared" si="3"/>
        <v>0</v>
      </c>
      <c r="BD6" s="60" t="str">
        <f t="shared" si="4"/>
        <v/>
      </c>
      <c r="BF6" s="49"/>
      <c r="BG6" s="49"/>
    </row>
    <row r="7" spans="1:59" x14ac:dyDescent="0.3">
      <c r="A7" s="33" t="str">
        <f>IF(Eksplikatsioon!A8=0,"",Eksplikatsioon!A8)</f>
        <v>01</v>
      </c>
      <c r="B7" s="77" t="str">
        <f>IF(Eksplikatsioon!B8=0,"",Eksplikatsioon!B8)</f>
        <v>100</v>
      </c>
      <c r="C7" s="33" t="str">
        <f>IF(Eksplikatsioon!C8=0,"",Eksplikatsioon!C8)</f>
        <v>KORRUSE AVATUD NETOPIND</v>
      </c>
      <c r="D7" s="33" t="str">
        <f>IF(Eksplikatsioon!D8=0,"",Eksplikatsioon!D8)</f>
        <v>Varjualune</v>
      </c>
      <c r="E7" s="75">
        <f>IF(Eksplikatsioon!F8=0,"",Eksplikatsioon!F8)</f>
        <v>162</v>
      </c>
      <c r="F7" s="33" t="str">
        <f>IF(Eksplikatsioon!H8=0,"",Eksplikatsioon!H8)</f>
        <v/>
      </c>
      <c r="G7" s="33" t="str">
        <f>IF(Eksplikatsioon!J8=0,"",Eksplikatsioon!J8)</f>
        <v/>
      </c>
      <c r="H7" s="33" t="str">
        <f>IF(Eksplikatsioon!K8=0,"",Eksplikatsioon!K8)</f>
        <v/>
      </c>
      <c r="I7" s="33" t="str">
        <f>IF(Eksplikatsioon!L8=0,"",Eksplikatsioon!L8)</f>
        <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
      </c>
      <c r="AX7" s="51" t="str">
        <f t="shared" si="2"/>
        <v/>
      </c>
      <c r="AY7" s="48" t="str">
        <f>IF(BF7&lt;&gt;"",IF(SUMIFS(E:E,H:H,AW7,G:G,"Ainukasutuses pind",C:C,"ÜÜRITAV PIND")=0,0,SUMIFS(E:E,H:H,AW7,G:G,"Ainukasutuses pind",C:C,"ÜÜRITAV PIND")),IF(AW7="Aktiivne vakantsus",SUMIFS(E:E,C:C,"üüritav pind",G:G,"ainukasutuses pind")-SUM($AY$2:AY6),IF(AW7="Üüritav pind kokku",SUM($AY$2:AY6),"")))</f>
        <v/>
      </c>
      <c r="AZ7" s="48"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48"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48" t="str">
        <f ca="1">IF(OR(BF7&lt;&gt;"",AW7="Aktiivne vakantsus"),IFERROR(SUM(INDIRECT("r3c"&amp;MATCH($AW7,AC$2:AU$2,0)+28,FALSE):INDIRECT("r1002c"&amp;MATCH($AW7,AC$2:AU$2,0)+28,FALSE)),0),IF(AW7="Üüritav pind kokku",SUM($BB$2:BB6),""))</f>
        <v/>
      </c>
      <c r="BC7" s="48" t="str">
        <f t="shared" si="3"/>
        <v/>
      </c>
      <c r="BD7" s="60" t="str">
        <f t="shared" ca="1" si="4"/>
        <v/>
      </c>
      <c r="BF7" s="49"/>
      <c r="BG7" s="49"/>
    </row>
    <row r="8" spans="1:59" x14ac:dyDescent="0.3">
      <c r="A8" s="33" t="str">
        <f>IF(Eksplikatsioon!A9=0,"",Eksplikatsioon!A9)</f>
        <v>01</v>
      </c>
      <c r="B8" s="77" t="str">
        <f>IF(Eksplikatsioon!B9=0,"",Eksplikatsioon!B9)</f>
        <v>101</v>
      </c>
      <c r="C8" s="33" t="str">
        <f>IF(Eksplikatsioon!C9=0,"",Eksplikatsioon!C9)</f>
        <v>ÜÜRITAV PIND</v>
      </c>
      <c r="D8" s="33" t="str">
        <f>IF(Eksplikatsioon!D9=0,"",Eksplikatsioon!D9)</f>
        <v>Aatrium/Fuajee</v>
      </c>
      <c r="E8" s="75">
        <f>IF(Eksplikatsioon!F9=0,"",Eksplikatsioon!F9)</f>
        <v>39.299999999999997</v>
      </c>
      <c r="F8" s="33" t="str">
        <f>IF(Eksplikatsioon!H9=0,"",Eksplikatsioon!H9)</f>
        <v/>
      </c>
      <c r="G8" s="33" t="str">
        <f>IF(Eksplikatsioon!J9=0,"",Eksplikatsioon!J9)</f>
        <v>Ainukasutuses pind</v>
      </c>
      <c r="H8" s="33" t="str">
        <f>IF(Eksplikatsioon!K9=0,"",Eksplikatsioon!K9)</f>
        <v>Terviseamet</v>
      </c>
      <c r="I8" s="33" t="str">
        <f>IF(Eksplikatsioon!L9=0,"",Eksplikatsioon!L9)</f>
        <v>PALDISKI MNT _03</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
      </c>
      <c r="AX8" s="51" t="str">
        <f t="shared" si="2"/>
        <v/>
      </c>
      <c r="AY8" s="48" t="str">
        <f>IF(BF8&lt;&gt;"",IF(SUMIFS(E:E,H:H,AW8,G:G,"Ainukasutuses pind",C:C,"ÜÜRITAV PIND")=0,0,SUMIFS(E:E,H:H,AW8,G:G,"Ainukasutuses pind",C:C,"ÜÜRITAV PIND")),IF(AW8="Aktiivne vakantsus",SUMIFS(E:E,C:C,"üüritav pind",G:G,"ainukasutuses pind")-SUM($AY$2:AY7),IF(AW8="Üüritav pind kokku",SUM($AY$2:AY7),"")))</f>
        <v/>
      </c>
      <c r="AZ8" s="48"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48"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48" t="str">
        <f ca="1">IF(OR(BF8&lt;&gt;"",AW8="Aktiivne vakantsus"),IFERROR(SUM(INDIRECT("r3c"&amp;MATCH($AW8,AC$2:AU$2,0)+28,FALSE):INDIRECT("r1002c"&amp;MATCH($AW8,AC$2:AU$2,0)+28,FALSE)),0),IF(AW8="Üüritav pind kokku",SUM($BB$2:BB7),""))</f>
        <v/>
      </c>
      <c r="BC8" s="48" t="str">
        <f t="shared" si="3"/>
        <v/>
      </c>
      <c r="BD8" s="60" t="str">
        <f t="shared" ca="1" si="4"/>
        <v/>
      </c>
      <c r="BF8" s="50"/>
      <c r="BG8" s="50"/>
    </row>
    <row r="9" spans="1:59" x14ac:dyDescent="0.3">
      <c r="A9" s="33" t="str">
        <f>IF(Eksplikatsioon!A10=0,"",Eksplikatsioon!A10)</f>
        <v>01</v>
      </c>
      <c r="B9" s="77" t="str">
        <f>IF(Eksplikatsioon!B10=0,"",Eksplikatsioon!B10)</f>
        <v>102</v>
      </c>
      <c r="C9" s="33" t="str">
        <f>IF(Eksplikatsioon!C10=0,"",Eksplikatsioon!C10)</f>
        <v>VERTIKAALSETE ÜHENDUSTEEDE PIND</v>
      </c>
      <c r="D9" s="33" t="str">
        <f>IF(Eksplikatsioon!D10=0,"",Eksplikatsioon!D10)</f>
        <v>Trepp/Trepikoda</v>
      </c>
      <c r="E9" s="75">
        <f>IF(Eksplikatsioon!F10=0,"",Eksplikatsioon!F10)</f>
        <v>17.5</v>
      </c>
      <c r="F9" s="33" t="str">
        <f>IF(Eksplikatsioon!H10=0,"",Eksplikatsioon!H10)</f>
        <v/>
      </c>
      <c r="G9" s="33" t="str">
        <f>IF(Eksplikatsioon!J10=0,"",Eksplikatsioon!J10)</f>
        <v/>
      </c>
      <c r="H9" s="33" t="str">
        <f>IF(Eksplikatsioon!K10=0,"",Eksplikatsioon!K10)</f>
        <v/>
      </c>
      <c r="I9" s="33" t="str">
        <f>IF(Eksplikatsioon!L10=0,"",Eksplikatsioon!L10)</f>
        <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
      </c>
      <c r="AX9" s="51" t="str">
        <f t="shared" si="2"/>
        <v/>
      </c>
      <c r="AY9" s="48" t="str">
        <f>IF(BF9&lt;&gt;"",IF(SUMIFS(E:E,H:H,AW9,G:G,"Ainukasutuses pind",C:C,"ÜÜRITAV PIND")=0,0,SUMIFS(E:E,H:H,AW9,G:G,"Ainukasutuses pind",C:C,"ÜÜRITAV PIND")),IF(AW9="Aktiivne vakantsus",SUMIFS(E:E,C:C,"üüritav pind",G:G,"ainukasutuses pind")-SUM($AY$2:AY8),IF(AW9="Üüritav pind kokku",SUM($AY$2:AY8),"")))</f>
        <v/>
      </c>
      <c r="AZ9" s="48"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48"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48" t="str">
        <f ca="1">IF(OR(BF9&lt;&gt;"",AW9="Aktiivne vakantsus"),IFERROR(SUM(INDIRECT("r3c"&amp;MATCH($AW9,AC$2:AU$2,0)+28,FALSE):INDIRECT("r1002c"&amp;MATCH($AW9,AC$2:AU$2,0)+28,FALSE)),0),IF(AW9="Üüritav pind kokku",SUM($BB$2:BB8),""))</f>
        <v/>
      </c>
      <c r="BC9" s="48" t="str">
        <f t="shared" si="3"/>
        <v/>
      </c>
      <c r="BD9" s="60" t="str">
        <f t="shared" ca="1" si="4"/>
        <v/>
      </c>
      <c r="BF9" s="50"/>
      <c r="BG9" s="50"/>
    </row>
    <row r="10" spans="1:59" x14ac:dyDescent="0.3">
      <c r="A10" s="33" t="str">
        <f>IF(Eksplikatsioon!A11=0,"",Eksplikatsioon!A11)</f>
        <v>01</v>
      </c>
      <c r="B10" s="77" t="str">
        <f>IF(Eksplikatsioon!B11=0,"",Eksplikatsioon!B11)</f>
        <v>103</v>
      </c>
      <c r="C10" s="33" t="str">
        <f>IF(Eksplikatsioon!C11=0,"",Eksplikatsioon!C11)</f>
        <v>VERTIKAALSETE ÜHENDUSTEEDE PIND</v>
      </c>
      <c r="D10" s="33" t="str">
        <f>IF(Eksplikatsioon!D11=0,"",Eksplikatsioon!D11)</f>
        <v>Trepp/Trepikoda</v>
      </c>
      <c r="E10" s="75">
        <f>IF(Eksplikatsioon!F11=0,"",Eksplikatsioon!F11)</f>
        <v>17.5</v>
      </c>
      <c r="F10" s="33" t="str">
        <f>IF(Eksplikatsioon!H11=0,"",Eksplikatsioon!H11)</f>
        <v/>
      </c>
      <c r="G10" s="33" t="str">
        <f>IF(Eksplikatsioon!J11=0,"",Eksplikatsioon!J11)</f>
        <v/>
      </c>
      <c r="H10" s="33" t="str">
        <f>IF(Eksplikatsioon!K11=0,"",Eksplikatsioon!K11)</f>
        <v/>
      </c>
      <c r="I10" s="33" t="str">
        <f>IF(Eksplikatsioon!L11=0,"",Eksplikatsioon!L11)</f>
        <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
      </c>
      <c r="AX10" s="51" t="str">
        <f t="shared" ref="AX10:AX48" si="6">IF(BG10&lt;&gt;"",BG10,"")</f>
        <v/>
      </c>
      <c r="AY10" s="48" t="str">
        <f>IF(BF10&lt;&gt;"",IF(SUMIFS(E:E,H:H,AW10,G:G,"Ainukasutuses pind",C:C,"ÜÜRITAV PIND")=0,0,SUMIFS(E:E,H:H,AW10,G:G,"Ainukasutuses pind",C:C,"ÜÜRITAV PIND")),IF(AW10="Aktiivne vakantsus",SUMIFS(E:E,C:C,"üüritav pind",G:G,"ainukasutuses pind")-SUM($AY$2:AY9),IF(AW10="Üüritav pind kokku",SUM($AY$2:AY9),"")))</f>
        <v/>
      </c>
      <c r="AZ10" s="48"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48"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48" t="str">
        <f ca="1">IF(OR(BF10&lt;&gt;"",AW10="Aktiivne vakantsus"),IFERROR(SUM(INDIRECT("r3c"&amp;MATCH($AW10,AC$2:AU$2,0)+28,FALSE):INDIRECT("r1002c"&amp;MATCH($AW10,AC$2:AU$2,0)+28,FALSE)),0),IF(AW10="Üüritav pind kokku",SUM($BB$2:BB9),""))</f>
        <v/>
      </c>
      <c r="BC10" s="48" t="str">
        <f t="shared" ref="BC10:BC48" si="7">IF(AW10="Passiivne vakantsus",SUMIFS(E:E,C:C,"PASSIIVNE VAKANTSUS"),IF(AW10="Üüritav pind kokku",SUM(AY10:BB10),IF(AW10&lt;&gt;"",SUM(AY10:BB10),"")))</f>
        <v/>
      </c>
      <c r="BD10" s="60" t="str">
        <f t="shared" ref="BD10:BD48" ca="1" si="8">IFERROR(IF(AND(AW10&lt;&gt;"passiivne vakantsus"),BC10/(SUMIFS(BC:BC,AW:AW,"Üüritav pind kokku")),""),"")</f>
        <v/>
      </c>
      <c r="BF10" s="50"/>
      <c r="BG10" s="50"/>
    </row>
    <row r="11" spans="1:59" x14ac:dyDescent="0.3">
      <c r="A11" s="33" t="str">
        <f>IF(Eksplikatsioon!A12=0,"",Eksplikatsioon!A12)</f>
        <v>01</v>
      </c>
      <c r="B11" s="77" t="str">
        <f>IF(Eksplikatsioon!B12=0,"",Eksplikatsioon!B12)</f>
        <v>104</v>
      </c>
      <c r="C11" s="33" t="str">
        <f>IF(Eksplikatsioon!C12=0,"",Eksplikatsioon!C12)</f>
        <v>ÜÜRITAV PIND</v>
      </c>
      <c r="D11" s="33" t="str">
        <f>IF(Eksplikatsioon!D12=0,"",Eksplikatsioon!D12)</f>
        <v>Tuulekoda</v>
      </c>
      <c r="E11" s="75">
        <f>IF(Eksplikatsioon!F12=0,"",Eksplikatsioon!F12)</f>
        <v>6.4</v>
      </c>
      <c r="F11" s="33" t="str">
        <f>IF(Eksplikatsioon!H12=0,"",Eksplikatsioon!H12)</f>
        <v/>
      </c>
      <c r="G11" s="33" t="str">
        <f>IF(Eksplikatsioon!J12=0,"",Eksplikatsioon!J12)</f>
        <v>Ainukasutuses pind</v>
      </c>
      <c r="H11" s="33" t="str">
        <f>IF(Eksplikatsioon!K12=0,"",Eksplikatsioon!K12)</f>
        <v>Terviseamet</v>
      </c>
      <c r="I11" s="33" t="str">
        <f>IF(Eksplikatsioon!L12=0,"",Eksplikatsioon!L12)</f>
        <v>PALDISKI MNT _03</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
      </c>
      <c r="AX11" s="51" t="str">
        <f t="shared" si="6"/>
        <v/>
      </c>
      <c r="AY11" s="48" t="str">
        <f>IF(BF11&lt;&gt;"",IF(SUMIFS(E:E,H:H,AW11,G:G,"Ainukasutuses pind",C:C,"ÜÜRITAV PIND")=0,0,SUMIFS(E:E,H:H,AW11,G:G,"Ainukasutuses pind",C:C,"ÜÜRITAV PIND")),IF(AW11="Aktiivne vakantsus",SUMIFS(E:E,C:C,"üüritav pind",G:G,"ainukasutuses pind")-SUM($AY$2:AY10),IF(AW11="Üüritav pind kokku",SUM($AY$2:AY10),"")))</f>
        <v/>
      </c>
      <c r="AZ11" s="48"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48"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48" t="str">
        <f ca="1">IF(OR(BF11&lt;&gt;"",AW11="Aktiivne vakantsus"),IFERROR(SUM(INDIRECT("r3c"&amp;MATCH($AW11,AC$2:AU$2,0)+28,FALSE):INDIRECT("r1002c"&amp;MATCH($AW11,AC$2:AU$2,0)+28,FALSE)),0),IF(AW11="Üüritav pind kokku",SUM($BB$2:BB10),""))</f>
        <v/>
      </c>
      <c r="BC11" s="48" t="str">
        <f t="shared" si="7"/>
        <v/>
      </c>
      <c r="BD11" s="60" t="str">
        <f t="shared" ca="1" si="8"/>
        <v/>
      </c>
      <c r="BF11" s="50"/>
      <c r="BG11" s="50"/>
    </row>
    <row r="12" spans="1:59" x14ac:dyDescent="0.3">
      <c r="A12" s="33" t="str">
        <f>IF(Eksplikatsioon!A13=0,"",Eksplikatsioon!A13)</f>
        <v>01</v>
      </c>
      <c r="B12" s="77" t="str">
        <f>IF(Eksplikatsioon!B13=0,"",Eksplikatsioon!B13)</f>
        <v>105</v>
      </c>
      <c r="C12" s="33" t="str">
        <f>IF(Eksplikatsioon!C13=0,"",Eksplikatsioon!C13)</f>
        <v>ÜÜRITAV PIND</v>
      </c>
      <c r="D12" s="33" t="str">
        <f>IF(Eksplikatsioon!D13=0,"",Eksplikatsioon!D13)</f>
        <v>Ooteruum/Teenindusruum</v>
      </c>
      <c r="E12" s="75">
        <f>IF(Eksplikatsioon!F13=0,"",Eksplikatsioon!F13)</f>
        <v>14.8</v>
      </c>
      <c r="F12" s="33" t="str">
        <f>IF(Eksplikatsioon!H13=0,"",Eksplikatsioon!H13)</f>
        <v/>
      </c>
      <c r="G12" s="33" t="str">
        <f>IF(Eksplikatsioon!J13=0,"",Eksplikatsioon!J13)</f>
        <v>Ainukasutuses pind</v>
      </c>
      <c r="H12" s="33" t="str">
        <f>IF(Eksplikatsioon!K13=0,"",Eksplikatsioon!K13)</f>
        <v>Terviseamet</v>
      </c>
      <c r="I12" s="33" t="str">
        <f>IF(Eksplikatsioon!L13=0,"",Eksplikatsioon!L13)</f>
        <v>PALDISKI MNT _03</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
      </c>
      <c r="AX12" s="51" t="str">
        <f t="shared" si="6"/>
        <v/>
      </c>
      <c r="AY12" s="48" t="str">
        <f>IF(BF12&lt;&gt;"",IF(SUMIFS(E:E,H:H,AW12,G:G,"Ainukasutuses pind",C:C,"ÜÜRITAV PIND")=0,0,SUMIFS(E:E,H:H,AW12,G:G,"Ainukasutuses pind",C:C,"ÜÜRITAV PIND")),IF(AW12="Aktiivne vakantsus",SUMIFS(E:E,C:C,"üüritav pind",G:G,"ainukasutuses pind")-SUM($AY$2:AY11),IF(AW12="Üüritav pind kokku",SUM($AY$2:AY11),"")))</f>
        <v/>
      </c>
      <c r="AZ12" s="48"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8"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48" t="str">
        <f ca="1">IF(OR(BF12&lt;&gt;"",AW12="Aktiivne vakantsus"),IFERROR(SUM(INDIRECT("r3c"&amp;MATCH($AW12,AC$2:AU$2,0)+28,FALSE):INDIRECT("r1002c"&amp;MATCH($AW12,AC$2:AU$2,0)+28,FALSE)),0),IF(AW12="Üüritav pind kokku",SUM($BB$2:BB11),""))</f>
        <v/>
      </c>
      <c r="BC12" s="48" t="str">
        <f t="shared" si="7"/>
        <v/>
      </c>
      <c r="BD12" s="60" t="str">
        <f t="shared" ca="1" si="8"/>
        <v/>
      </c>
      <c r="BF12" s="50"/>
      <c r="BG12" s="50"/>
    </row>
    <row r="13" spans="1:59" x14ac:dyDescent="0.3">
      <c r="A13" s="33" t="str">
        <f>IF(Eksplikatsioon!A14=0,"",Eksplikatsioon!A14)</f>
        <v>01</v>
      </c>
      <c r="B13" s="77" t="str">
        <f>IF(Eksplikatsioon!B14=0,"",Eksplikatsioon!B14)</f>
        <v>106</v>
      </c>
      <c r="C13" s="33" t="str">
        <f>IF(Eksplikatsioon!C14=0,"",Eksplikatsioon!C14)</f>
        <v>ÜÜRITAV PIND</v>
      </c>
      <c r="D13" s="33" t="str">
        <f>IF(Eksplikatsioon!D14=0,"",Eksplikatsioon!D14)</f>
        <v>Kabinet/Büroo</v>
      </c>
      <c r="E13" s="75">
        <f>IF(Eksplikatsioon!F14=0,"",Eksplikatsioon!F14)</f>
        <v>29.6</v>
      </c>
      <c r="F13" s="33" t="str">
        <f>IF(Eksplikatsioon!H14=0,"",Eksplikatsioon!H14)</f>
        <v/>
      </c>
      <c r="G13" s="33" t="str">
        <f>IF(Eksplikatsioon!J14=0,"",Eksplikatsioon!J14)</f>
        <v>Ainukasutuses pind</v>
      </c>
      <c r="H13" s="33" t="str">
        <f>IF(Eksplikatsioon!K14=0,"",Eksplikatsioon!K14)</f>
        <v>Terviseamet</v>
      </c>
      <c r="I13" s="33" t="str">
        <f>IF(Eksplikatsioon!L14=0,"",Eksplikatsioon!L14)</f>
        <v>PALDISKI MNT _03</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
      </c>
      <c r="AX13" s="51" t="str">
        <f t="shared" si="6"/>
        <v/>
      </c>
      <c r="AY13" s="48" t="str">
        <f>IF(BF13&lt;&gt;"",IF(SUMIFS(E:E,H:H,AW13,G:G,"Ainukasutuses pind",C:C,"ÜÜRITAV PIND")=0,0,SUMIFS(E:E,H:H,AW13,G:G,"Ainukasutuses pind",C:C,"ÜÜRITAV PIND")),IF(AW13="Aktiivne vakantsus",SUMIFS(E:E,C:C,"üüritav pind",G:G,"ainukasutuses pind")-SUM($AY$2:AY12),IF(AW13="Üüritav pind kokku",SUM($AY$2:AY12),"")))</f>
        <v/>
      </c>
      <c r="AZ13" s="48"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8"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48" t="str">
        <f ca="1">IF(OR(BF13&lt;&gt;"",AW13="Aktiivne vakantsus"),IFERROR(SUM(INDIRECT("r3c"&amp;MATCH($AW13,AC$2:AU$2,0)+28,FALSE):INDIRECT("r1002c"&amp;MATCH($AW13,AC$2:AU$2,0)+28,FALSE)),0),IF(AW13="Üüritav pind kokku",SUM($BB$2:BB12),""))</f>
        <v/>
      </c>
      <c r="BC13" s="48" t="str">
        <f t="shared" si="7"/>
        <v/>
      </c>
      <c r="BD13" s="60" t="str">
        <f t="shared" ca="1" si="8"/>
        <v/>
      </c>
      <c r="BF13" s="50"/>
      <c r="BG13" s="50"/>
    </row>
    <row r="14" spans="1:59" x14ac:dyDescent="0.3">
      <c r="A14" s="33" t="str">
        <f>IF(Eksplikatsioon!A15=0,"",Eksplikatsioon!A15)</f>
        <v>01</v>
      </c>
      <c r="B14" s="77" t="str">
        <f>IF(Eksplikatsioon!B15=0,"",Eksplikatsioon!B15)</f>
        <v>107</v>
      </c>
      <c r="C14" s="33" t="str">
        <f>IF(Eksplikatsioon!C15=0,"",Eksplikatsioon!C15)</f>
        <v>ÜÜRITAV PIND</v>
      </c>
      <c r="D14" s="33" t="str">
        <f>IF(Eksplikatsioon!D15=0,"",Eksplikatsioon!D15)</f>
        <v>Kabinet/Büroo</v>
      </c>
      <c r="E14" s="75">
        <f>IF(Eksplikatsioon!F15=0,"",Eksplikatsioon!F15)</f>
        <v>10.6</v>
      </c>
      <c r="F14" s="33" t="str">
        <f>IF(Eksplikatsioon!H15=0,"",Eksplikatsioon!H15)</f>
        <v/>
      </c>
      <c r="G14" s="33" t="str">
        <f>IF(Eksplikatsioon!J15=0,"",Eksplikatsioon!J15)</f>
        <v>Ainukasutuses pind</v>
      </c>
      <c r="H14" s="33" t="str">
        <f>IF(Eksplikatsioon!K15=0,"",Eksplikatsioon!K15)</f>
        <v>Terviseamet</v>
      </c>
      <c r="I14" s="33" t="str">
        <f>IF(Eksplikatsioon!L15=0,"",Eksplikatsioon!L15)</f>
        <v>PALDISKI MNT _03</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8"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48" t="str">
        <f ca="1">IF(OR(BF14&lt;&gt;"",AW14="Aktiivne vakantsus"),IFERROR(SUM(INDIRECT("r3c"&amp;MATCH($AW14,AC$2:AU$2,0)+28,FALSE):INDIRECT("r1002c"&amp;MATCH($AW14,AC$2:AU$2,0)+28,FALSE)),0),IF(AW14="Üüritav pind kokku",SUM($BB$2:BB13),""))</f>
        <v/>
      </c>
      <c r="BC14" s="48" t="str">
        <f t="shared" si="7"/>
        <v/>
      </c>
      <c r="BD14" s="60" t="str">
        <f t="shared" ca="1" si="8"/>
        <v/>
      </c>
      <c r="BF14" s="50"/>
      <c r="BG14" s="50"/>
    </row>
    <row r="15" spans="1:59" x14ac:dyDescent="0.3">
      <c r="A15" s="33" t="str">
        <f>IF(Eksplikatsioon!A16=0,"",Eksplikatsioon!A16)</f>
        <v>01</v>
      </c>
      <c r="B15" s="77" t="str">
        <f>IF(Eksplikatsioon!B16=0,"",Eksplikatsioon!B16)</f>
        <v>108</v>
      </c>
      <c r="C15" s="33" t="str">
        <f>IF(Eksplikatsioon!C16=0,"",Eksplikatsioon!C16)</f>
        <v>ÜÜRITAV PIND</v>
      </c>
      <c r="D15" s="33" t="str">
        <f>IF(Eksplikatsioon!D16=0,"",Eksplikatsioon!D16)</f>
        <v>Hoiuruum/Ladu</v>
      </c>
      <c r="E15" s="75">
        <f>IF(Eksplikatsioon!F16=0,"",Eksplikatsioon!F16)</f>
        <v>8.1999999999999993</v>
      </c>
      <c r="F15" s="33" t="str">
        <f>IF(Eksplikatsioon!H16=0,"",Eksplikatsioon!H16)</f>
        <v/>
      </c>
      <c r="G15" s="33" t="str">
        <f>IF(Eksplikatsioon!J16=0,"",Eksplikatsioon!J16)</f>
        <v>Ainukasutuses pind</v>
      </c>
      <c r="H15" s="33" t="str">
        <f>IF(Eksplikatsioon!K16=0,"",Eksplikatsioon!K16)</f>
        <v>Terviseamet</v>
      </c>
      <c r="I15" s="33" t="str">
        <f>IF(Eksplikatsioon!L16=0,"",Eksplikatsioon!L16)</f>
        <v>PALDISKI MNT _03</v>
      </c>
      <c r="J15" s="4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2" t="str">
        <f>IFERROR(IF($G15=Tabelid!$L$6,$E15*J15,IFERROR($E15*J15/SUM($J15:$AB15)*(Eksplikatsioon!O16)/SUMPRODUCT($J15:$AB15,Eksplikatsioon!$O16:$AG16),"")),"")</f>
        <v/>
      </c>
      <c r="AD15" s="42" t="str">
        <f>IFERROR(IF($G15=Tabelid!$L$6,$E15*K15,IFERROR($E15*K15/SUM($J15:$AB15)*(Eksplikatsioon!P16)/SUMPRODUCT($J15:$AB15,Eksplikatsioon!$O16:$AG16),"")),"")</f>
        <v/>
      </c>
      <c r="AE15" s="42" t="str">
        <f>IFERROR(IF($G15=Tabelid!$L$6,$E15*L15,IFERROR($E15*L15/SUM($J15:$AB15)*(Eksplikatsioon!Q16)/SUMPRODUCT($J15:$AB15,Eksplikatsioon!$O16:$AG16),"")),"")</f>
        <v/>
      </c>
      <c r="AF15" s="42" t="str">
        <f>IFERROR(IF($G15=Tabelid!$L$6,$E15*M15,IFERROR($E15*M15/SUM($J15:$AB15)*(Eksplikatsioon!R16)/SUMPRODUCT($J15:$AB15,Eksplikatsioon!$O16:$AG16),"")),"")</f>
        <v/>
      </c>
      <c r="AG15" s="42" t="str">
        <f>IFERROR(IF($G15=Tabelid!$L$6,$E15*N15,IFERROR($E15*N15/SUM($J15:$AB15)*(Eksplikatsioon!S16)/SUMPRODUCT($J15:$AB15,Eksplikatsioon!$O16:$AG16),"")),"")</f>
        <v/>
      </c>
      <c r="AH15" s="42" t="str">
        <f>IFERROR(IF($G15=Tabelid!$L$6,$E15*O15,IFERROR($E15*O15/SUM($J15:$AB15)*(Eksplikatsioon!T16)/SUMPRODUCT($J15:$AB15,Eksplikatsioon!$O16:$AG16),"")),"")</f>
        <v/>
      </c>
      <c r="AI15" s="42" t="str">
        <f>IFERROR(IF($G15=Tabelid!$L$6,$E15*P15,IFERROR($E15*P15/SUM($J15:$AB15)*(Eksplikatsioon!U16)/SUMPRODUCT($J15:$AB15,Eksplikatsioon!$O16:$AG16),"")),"")</f>
        <v/>
      </c>
      <c r="AJ15" s="42" t="str">
        <f>IFERROR(IF($G15=Tabelid!$L$6,$E15*Q15,IFERROR($E15*Q15/SUM($J15:$AB15)*(Eksplikatsioon!V16)/SUMPRODUCT($J15:$AB15,Eksplikatsioon!$O16:$AG16),"")),"")</f>
        <v/>
      </c>
      <c r="AK15" s="42" t="str">
        <f>IFERROR(IF($G15=Tabelid!$L$6,$E15*R15,IFERROR($E15*R15/SUM($J15:$AB15)*(Eksplikatsioon!W16)/SUMPRODUCT($J15:$AB15,Eksplikatsioon!$O16:$AG16),"")),"")</f>
        <v/>
      </c>
      <c r="AL15" s="42" t="str">
        <f>IFERROR(IF($G15=Tabelid!$L$6,$E15*S15,IFERROR($E15*S15/SUM($J15:$AB15)*(Eksplikatsioon!X16)/SUMPRODUCT($J15:$AB15,Eksplikatsioon!$O16:$AG16),"")),"")</f>
        <v/>
      </c>
      <c r="AM15" s="42" t="str">
        <f>IFERROR(IF($G15=Tabelid!$L$6,$E15*T15,IFERROR($E15*T15/SUM($J15:$AB15)*(Eksplikatsioon!Y16)/SUMPRODUCT($J15:$AB15,Eksplikatsioon!$O16:$AG16),"")),"")</f>
        <v/>
      </c>
      <c r="AN15" s="42" t="str">
        <f>IFERROR(IF($G15=Tabelid!$L$6,$E15*U15,IFERROR($E15*U15/SUM($J15:$AB15)*(Eksplikatsioon!Z16)/SUMPRODUCT($J15:$AB15,Eksplikatsioon!$O16:$AG16),"")),"")</f>
        <v/>
      </c>
      <c r="AO15" s="42" t="str">
        <f>IFERROR(IF($G15=Tabelid!$L$6,$E15*V15,IFERROR($E15*V15/SUM($J15:$AB15)*(Eksplikatsioon!AA16)/SUMPRODUCT($J15:$AB15,Eksplikatsioon!$O16:$AG16),"")),"")</f>
        <v/>
      </c>
      <c r="AP15" s="42" t="str">
        <f>IFERROR(IF($G15=Tabelid!$L$6,$E15*W15,IFERROR($E15*W15/SUM($J15:$AB15)*(Eksplikatsioon!AB16)/SUMPRODUCT($J15:$AB15,Eksplikatsioon!$O16:$AG16),"")),"")</f>
        <v/>
      </c>
      <c r="AQ15" s="42" t="str">
        <f>IFERROR(IF($G15=Tabelid!$L$6,$E15*X15,IFERROR($E15*X15/SUM($J15:$AB15)*(Eksplikatsioon!AC16)/SUMPRODUCT($J15:$AB15,Eksplikatsioon!$O16:$AG16),"")),"")</f>
        <v/>
      </c>
      <c r="AR15" s="42" t="str">
        <f>IFERROR(IF($G15=Tabelid!$L$6,$E15*Y15,IFERROR($E15*Y15/SUM($J15:$AB15)*(Eksplikatsioon!AD16)/SUMPRODUCT($J15:$AB15,Eksplikatsioon!$O16:$AG16),"")),"")</f>
        <v/>
      </c>
      <c r="AS15" s="42" t="str">
        <f>IFERROR(IF($G15=Tabelid!$L$6,$E15*Z15,IFERROR($E15*Z15/SUM($J15:$AB15)*(Eksplikatsioon!AE16)/SUMPRODUCT($J15:$AB15,Eksplikatsioon!$O16:$AG16),"")),"")</f>
        <v/>
      </c>
      <c r="AT15" s="42" t="str">
        <f>IFERROR(IF($G15=Tabelid!$L$6,$E15*AA15,IFERROR($E15*AA15/SUM($J15:$AB15)*(Eksplikatsioon!AF16)/SUMPRODUCT($J15:$AB15,Eksplikatsioon!$O16:$AG16),"")),"")</f>
        <v/>
      </c>
      <c r="AU15" s="42" t="str">
        <f>IFERROR(IF($G15=Tabelid!$L$6,$E15*AB15,IFERROR($E15*AB15/SUM($J15:$AB15)*(Eksplikatsioon!AG16)/SUMPRODUCT($J15:$AB15,Eksplikatsioon!$O16:$AG16),"")),"")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8"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48" t="str">
        <f ca="1">IF(OR(BF15&lt;&gt;"",AW15="Aktiivne vakantsus"),IFERROR(SUM(INDIRECT("r3c"&amp;MATCH($AW15,AC$2:AU$2,0)+28,FALSE):INDIRECT("r1002c"&amp;MATCH($AW15,AC$2:AU$2,0)+28,FALSE)),0),IF(AW15="Üüritav pind kokku",SUM($BB$2:BB14),""))</f>
        <v/>
      </c>
      <c r="BC15" s="48" t="str">
        <f t="shared" si="7"/>
        <v/>
      </c>
      <c r="BD15" s="60" t="str">
        <f t="shared" ca="1" si="8"/>
        <v/>
      </c>
      <c r="BF15" s="50"/>
      <c r="BG15" s="50"/>
    </row>
    <row r="16" spans="1:59" x14ac:dyDescent="0.3">
      <c r="A16" s="33" t="str">
        <f>IF(Eksplikatsioon!A17=0,"",Eksplikatsioon!A17)</f>
        <v>01</v>
      </c>
      <c r="B16" s="77" t="str">
        <f>IF(Eksplikatsioon!B17=0,"",Eksplikatsioon!B17)</f>
        <v>109</v>
      </c>
      <c r="C16" s="33" t="str">
        <f>IF(Eksplikatsioon!C17=0,"",Eksplikatsioon!C17)</f>
        <v>ÜÜRITAV PIND</v>
      </c>
      <c r="D16" s="33" t="str">
        <f>IF(Eksplikatsioon!D17=0,"",Eksplikatsioon!D17)</f>
        <v>Koridor</v>
      </c>
      <c r="E16" s="75">
        <f>IF(Eksplikatsioon!F17=0,"",Eksplikatsioon!F17)</f>
        <v>50.5</v>
      </c>
      <c r="F16" s="33" t="str">
        <f>IF(Eksplikatsioon!H17=0,"",Eksplikatsioon!H17)</f>
        <v/>
      </c>
      <c r="G16" s="33" t="str">
        <f>IF(Eksplikatsioon!J17=0,"",Eksplikatsioon!J17)</f>
        <v>Ainukasutuses pind</v>
      </c>
      <c r="H16" s="33" t="str">
        <f>IF(Eksplikatsioon!K17=0,"",Eksplikatsioon!K17)</f>
        <v>Terviseamet</v>
      </c>
      <c r="I16" s="33" t="str">
        <f>IF(Eksplikatsioon!L17=0,"",Eksplikatsioon!L17)</f>
        <v>PALDISKI MNT _03</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8"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48" t="str">
        <f ca="1">IF(OR(BF16&lt;&gt;"",AW16="Aktiivne vakantsus"),IFERROR(SUM(INDIRECT("r3c"&amp;MATCH($AW16,AC$2:AU$2,0)+28,FALSE):INDIRECT("r1002c"&amp;MATCH($AW16,AC$2:AU$2,0)+28,FALSE)),0),IF(AW16="Üüritav pind kokku",SUM($BB$2:BB15),""))</f>
        <v/>
      </c>
      <c r="BC16" s="48" t="str">
        <f t="shared" si="7"/>
        <v/>
      </c>
      <c r="BD16" s="60" t="str">
        <f t="shared" ca="1" si="8"/>
        <v/>
      </c>
      <c r="BF16" s="50"/>
      <c r="BG16" s="50"/>
    </row>
    <row r="17" spans="1:59" x14ac:dyDescent="0.3">
      <c r="A17" s="33" t="str">
        <f>IF(Eksplikatsioon!A18=0,"",Eksplikatsioon!A18)</f>
        <v>01</v>
      </c>
      <c r="B17" s="77" t="str">
        <f>IF(Eksplikatsioon!B18=0,"",Eksplikatsioon!B18)</f>
        <v>110</v>
      </c>
      <c r="C17" s="33" t="str">
        <f>IF(Eksplikatsioon!C18=0,"",Eksplikatsioon!C18)</f>
        <v>ÜÜRITAV PIND</v>
      </c>
      <c r="D17" s="33" t="str">
        <f>IF(Eksplikatsioon!D18=0,"",Eksplikatsioon!D18)</f>
        <v>Hoiuruum/Ladu</v>
      </c>
      <c r="E17" s="75">
        <f>IF(Eksplikatsioon!F18=0,"",Eksplikatsioon!F18)</f>
        <v>77.5</v>
      </c>
      <c r="F17" s="33" t="str">
        <f>IF(Eksplikatsioon!H18=0,"",Eksplikatsioon!H18)</f>
        <v/>
      </c>
      <c r="G17" s="33" t="str">
        <f>IF(Eksplikatsioon!J18=0,"",Eksplikatsioon!J18)</f>
        <v>Ainukasutuses pind</v>
      </c>
      <c r="H17" s="33" t="str">
        <f>IF(Eksplikatsioon!K18=0,"",Eksplikatsioon!K18)</f>
        <v>Terviseamet</v>
      </c>
      <c r="I17" s="33" t="str">
        <f>IF(Eksplikatsioon!L18=0,"",Eksplikatsioon!L18)</f>
        <v>PALDISKI MNT _03</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8"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8" t="str">
        <f ca="1">IF(OR(BF17&lt;&gt;"",AW17="Aktiivne vakantsus"),IFERROR(SUM(INDIRECT("r3c"&amp;MATCH($AW17,AC$2:AU$2,0)+28,FALSE):INDIRECT("r1002c"&amp;MATCH($AW17,AC$2:AU$2,0)+28,FALSE)),0),IF(AW17="Üüritav pind kokku",SUM($BB$2:BB16),""))</f>
        <v/>
      </c>
      <c r="BC17" s="48" t="str">
        <f t="shared" si="7"/>
        <v/>
      </c>
      <c r="BD17" s="60" t="str">
        <f t="shared" ca="1" si="8"/>
        <v/>
      </c>
      <c r="BF17" s="50"/>
      <c r="BG17" s="50"/>
    </row>
    <row r="18" spans="1:59" x14ac:dyDescent="0.3">
      <c r="A18" s="33" t="str">
        <f>IF(Eksplikatsioon!A19=0,"",Eksplikatsioon!A19)</f>
        <v>01</v>
      </c>
      <c r="B18" s="77" t="str">
        <f>IF(Eksplikatsioon!B19=0,"",Eksplikatsioon!B19)</f>
        <v>111</v>
      </c>
      <c r="C18" s="33" t="str">
        <f>IF(Eksplikatsioon!C19=0,"",Eksplikatsioon!C19)</f>
        <v>ÜÜRITAV PIND</v>
      </c>
      <c r="D18" s="33" t="str">
        <f>IF(Eksplikatsioon!D19=0,"",Eksplikatsioon!D19)</f>
        <v>Hoiuruum/Ladu</v>
      </c>
      <c r="E18" s="75">
        <f>IF(Eksplikatsioon!F19=0,"",Eksplikatsioon!F19)</f>
        <v>65.400000000000006</v>
      </c>
      <c r="F18" s="33" t="str">
        <f>IF(Eksplikatsioon!H19=0,"",Eksplikatsioon!H19)</f>
        <v/>
      </c>
      <c r="G18" s="33" t="str">
        <f>IF(Eksplikatsioon!J19=0,"",Eksplikatsioon!J19)</f>
        <v>Ainukasutuses pind</v>
      </c>
      <c r="H18" s="33" t="str">
        <f>IF(Eksplikatsioon!K19=0,"",Eksplikatsioon!K19)</f>
        <v>Terviseamet</v>
      </c>
      <c r="I18" s="33" t="str">
        <f>IF(Eksplikatsioon!L19=0,"",Eksplikatsioon!L19)</f>
        <v>PALDISKI MNT _03</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8"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0" t="str">
        <f t="shared" ca="1" si="8"/>
        <v/>
      </c>
      <c r="BF18" s="50"/>
      <c r="BG18" s="50"/>
    </row>
    <row r="19" spans="1:59" x14ac:dyDescent="0.3">
      <c r="A19" s="33" t="str">
        <f>IF(Eksplikatsioon!A20=0,"",Eksplikatsioon!A20)</f>
        <v>01</v>
      </c>
      <c r="B19" s="77" t="str">
        <f>IF(Eksplikatsioon!B20=0,"",Eksplikatsioon!B20)</f>
        <v>112</v>
      </c>
      <c r="C19" s="33" t="str">
        <f>IF(Eksplikatsioon!C20=0,"",Eksplikatsioon!C20)</f>
        <v>ÜÜRITAV PIND</v>
      </c>
      <c r="D19" s="33" t="str">
        <f>IF(Eksplikatsioon!D20=0,"",Eksplikatsioon!D20)</f>
        <v>Hoiuruum/Ladu</v>
      </c>
      <c r="E19" s="75">
        <f>IF(Eksplikatsioon!F20=0,"",Eksplikatsioon!F20)</f>
        <v>59.5</v>
      </c>
      <c r="F19" s="33" t="str">
        <f>IF(Eksplikatsioon!H20=0,"",Eksplikatsioon!H20)</f>
        <v/>
      </c>
      <c r="G19" s="33" t="str">
        <f>IF(Eksplikatsioon!J20=0,"",Eksplikatsioon!J20)</f>
        <v>Ainukasutuses pind</v>
      </c>
      <c r="H19" s="33" t="str">
        <f>IF(Eksplikatsioon!K20=0,"",Eksplikatsioon!K20)</f>
        <v>Terviseamet</v>
      </c>
      <c r="I19" s="33" t="str">
        <f>IF(Eksplikatsioon!L20=0,"",Eksplikatsioon!L20)</f>
        <v>PALDISKI MNT _03</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8"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0" t="str">
        <f t="shared" ca="1" si="8"/>
        <v/>
      </c>
      <c r="BF19" s="50"/>
      <c r="BG19" s="50"/>
    </row>
    <row r="20" spans="1:59" x14ac:dyDescent="0.3">
      <c r="A20" s="33" t="str">
        <f>IF(Eksplikatsioon!A21=0,"",Eksplikatsioon!A21)</f>
        <v>01</v>
      </c>
      <c r="B20" s="77" t="str">
        <f>IF(Eksplikatsioon!B21=0,"",Eksplikatsioon!B21)</f>
        <v>113</v>
      </c>
      <c r="C20" s="33" t="str">
        <f>IF(Eksplikatsioon!C21=0,"",Eksplikatsioon!C21)</f>
        <v>ÜÜRITAV PIND</v>
      </c>
      <c r="D20" s="33" t="str">
        <f>IF(Eksplikatsioon!D21=0,"",Eksplikatsioon!D21)</f>
        <v>Hoiuruum/Ladu</v>
      </c>
      <c r="E20" s="75">
        <f>IF(Eksplikatsioon!F21=0,"",Eksplikatsioon!F21)</f>
        <v>46.2</v>
      </c>
      <c r="F20" s="33" t="str">
        <f>IF(Eksplikatsioon!H21=0,"",Eksplikatsioon!H21)</f>
        <v/>
      </c>
      <c r="G20" s="33" t="str">
        <f>IF(Eksplikatsioon!J21=0,"",Eksplikatsioon!J21)</f>
        <v>Ainukasutuses pind</v>
      </c>
      <c r="H20" s="33" t="str">
        <f>IF(Eksplikatsioon!K21=0,"",Eksplikatsioon!K21)</f>
        <v>Terviseamet</v>
      </c>
      <c r="I20" s="33" t="str">
        <f>IF(Eksplikatsioon!L21=0,"",Eksplikatsioon!L21)</f>
        <v>PALDISKI MNT _03</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8"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0" t="str">
        <f t="shared" ca="1" si="8"/>
        <v/>
      </c>
      <c r="BF20" s="50"/>
      <c r="BG20" s="50"/>
    </row>
    <row r="21" spans="1:59" x14ac:dyDescent="0.3">
      <c r="A21" s="33" t="str">
        <f>IF(Eksplikatsioon!A22=0,"",Eksplikatsioon!A22)</f>
        <v>01</v>
      </c>
      <c r="B21" s="77" t="str">
        <f>IF(Eksplikatsioon!B22=0,"",Eksplikatsioon!B22)</f>
        <v>114</v>
      </c>
      <c r="C21" s="33" t="str">
        <f>IF(Eksplikatsioon!C22=0,"",Eksplikatsioon!C22)</f>
        <v>ÜÜRITAV PIND</v>
      </c>
      <c r="D21" s="33" t="str">
        <f>IF(Eksplikatsioon!D22=0,"",Eksplikatsioon!D22)</f>
        <v>Hoiuruum/Ladu</v>
      </c>
      <c r="E21" s="75">
        <f>IF(Eksplikatsioon!F22=0,"",Eksplikatsioon!F22)</f>
        <v>28.7</v>
      </c>
      <c r="F21" s="33" t="str">
        <f>IF(Eksplikatsioon!H22=0,"",Eksplikatsioon!H22)</f>
        <v/>
      </c>
      <c r="G21" s="33" t="str">
        <f>IF(Eksplikatsioon!J22=0,"",Eksplikatsioon!J22)</f>
        <v>Ainukasutuses pind</v>
      </c>
      <c r="H21" s="33" t="str">
        <f>IF(Eksplikatsioon!K22=0,"",Eksplikatsioon!K22)</f>
        <v>Terviseamet</v>
      </c>
      <c r="I21" s="33" t="str">
        <f>IF(Eksplikatsioon!L22=0,"",Eksplikatsioon!L22)</f>
        <v>PALDISKI MNT _03</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8"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0" t="str">
        <f t="shared" ca="1" si="8"/>
        <v/>
      </c>
      <c r="BF21" s="50"/>
      <c r="BG21" s="50"/>
    </row>
    <row r="22" spans="1:59" x14ac:dyDescent="0.3">
      <c r="A22" s="33" t="str">
        <f>IF(Eksplikatsioon!A23=0,"",Eksplikatsioon!A23)</f>
        <v>01</v>
      </c>
      <c r="B22" s="77" t="str">
        <f>IF(Eksplikatsioon!B23=0,"",Eksplikatsioon!B23)</f>
        <v>115</v>
      </c>
      <c r="C22" s="33" t="str">
        <f>IF(Eksplikatsioon!C23=0,"",Eksplikatsioon!C23)</f>
        <v>ÜÜRITAV PIND</v>
      </c>
      <c r="D22" s="33" t="str">
        <f>IF(Eksplikatsioon!D23=0,"",Eksplikatsioon!D23)</f>
        <v>Hoiuruum/Ladu</v>
      </c>
      <c r="E22" s="75">
        <f>IF(Eksplikatsioon!F23=0,"",Eksplikatsioon!F23)</f>
        <v>25.2</v>
      </c>
      <c r="F22" s="33" t="str">
        <f>IF(Eksplikatsioon!H23=0,"",Eksplikatsioon!H23)</f>
        <v/>
      </c>
      <c r="G22" s="33" t="str">
        <f>IF(Eksplikatsioon!J23=0,"",Eksplikatsioon!J23)</f>
        <v>Ainukasutuses pind</v>
      </c>
      <c r="H22" s="33" t="str">
        <f>IF(Eksplikatsioon!K23=0,"",Eksplikatsioon!K23)</f>
        <v>Terviseamet</v>
      </c>
      <c r="I22" s="33" t="str">
        <f>IF(Eksplikatsioon!L23=0,"",Eksplikatsioon!L23)</f>
        <v>PALDISKI MNT _03</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8"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0" t="str">
        <f t="shared" ca="1" si="8"/>
        <v/>
      </c>
      <c r="BF22" s="50"/>
      <c r="BG22" s="50"/>
    </row>
    <row r="23" spans="1:59" x14ac:dyDescent="0.3">
      <c r="A23" s="33" t="str">
        <f>IF(Eksplikatsioon!A24=0,"",Eksplikatsioon!A24)</f>
        <v>01</v>
      </c>
      <c r="B23" s="77" t="str">
        <f>IF(Eksplikatsioon!B24=0,"",Eksplikatsioon!B24)</f>
        <v>116</v>
      </c>
      <c r="C23" s="33" t="str">
        <f>IF(Eksplikatsioon!C24=0,"",Eksplikatsioon!C24)</f>
        <v>ÜÜRITAV PIND</v>
      </c>
      <c r="D23" s="33" t="str">
        <f>IF(Eksplikatsioon!D24=0,"",Eksplikatsioon!D24)</f>
        <v>Ooteruum/Teenindusruum</v>
      </c>
      <c r="E23" s="75">
        <f>IF(Eksplikatsioon!F24=0,"",Eksplikatsioon!F24)</f>
        <v>10.8</v>
      </c>
      <c r="F23" s="33" t="str">
        <f>IF(Eksplikatsioon!H24=0,"",Eksplikatsioon!H24)</f>
        <v/>
      </c>
      <c r="G23" s="33" t="str">
        <f>IF(Eksplikatsioon!J24=0,"",Eksplikatsioon!J24)</f>
        <v>Ainukasutuses pind</v>
      </c>
      <c r="H23" s="33" t="str">
        <f>IF(Eksplikatsioon!K24=0,"",Eksplikatsioon!K24)</f>
        <v>Terviseamet</v>
      </c>
      <c r="I23" s="33" t="str">
        <f>IF(Eksplikatsioon!L24=0,"",Eksplikatsioon!L24)</f>
        <v>PALDISKI MNT _03</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8"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0" t="str">
        <f t="shared" ca="1" si="8"/>
        <v/>
      </c>
      <c r="BF23" s="50"/>
      <c r="BG23" s="50"/>
    </row>
    <row r="24" spans="1:59" x14ac:dyDescent="0.3">
      <c r="A24" s="33" t="str">
        <f>IF(Eksplikatsioon!A25=0,"",Eksplikatsioon!A25)</f>
        <v>01</v>
      </c>
      <c r="B24" s="77" t="str">
        <f>IF(Eksplikatsioon!B25=0,"",Eksplikatsioon!B25)</f>
        <v>117</v>
      </c>
      <c r="C24" s="33" t="str">
        <f>IF(Eksplikatsioon!C25=0,"",Eksplikatsioon!C25)</f>
        <v>TEHNOPIND</v>
      </c>
      <c r="D24" s="33" t="str">
        <f>IF(Eksplikatsioon!D25=0,"",Eksplikatsioon!D25)</f>
        <v>Elektrikilp</v>
      </c>
      <c r="E24" s="75">
        <f>IF(Eksplikatsioon!F25=0,"",Eksplikatsioon!F25)</f>
        <v>7.9</v>
      </c>
      <c r="F24" s="33" t="str">
        <f>IF(Eksplikatsioon!H25=0,"",Eksplikatsioon!H25)</f>
        <v/>
      </c>
      <c r="G24" s="33" t="str">
        <f>IF(Eksplikatsioon!J25=0,"",Eksplikatsioon!J25)</f>
        <v/>
      </c>
      <c r="H24" s="33" t="str">
        <f>IF(Eksplikatsioon!K25=0,"",Eksplikatsioon!K25)</f>
        <v/>
      </c>
      <c r="I24" s="33" t="str">
        <f>IF(Eksplikatsioon!L25=0,"",Eksplikatsioon!L25)</f>
        <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 t="shared" si="5"/>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8"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0" t="str">
        <f t="shared" ca="1" si="8"/>
        <v/>
      </c>
      <c r="BF24" s="50"/>
      <c r="BG24" s="50"/>
    </row>
    <row r="25" spans="1:59" x14ac:dyDescent="0.3">
      <c r="A25" s="33" t="str">
        <f>IF(Eksplikatsioon!A26=0,"",Eksplikatsioon!A26)</f>
        <v>01</v>
      </c>
      <c r="B25" s="77" t="str">
        <f>IF(Eksplikatsioon!B26=0,"",Eksplikatsioon!B26)</f>
        <v>118</v>
      </c>
      <c r="C25" s="33" t="str">
        <f>IF(Eksplikatsioon!C26=0,"",Eksplikatsioon!C26)</f>
        <v>ÜÜRITAV PIND</v>
      </c>
      <c r="D25" s="33" t="str">
        <f>IF(Eksplikatsioon!D26=0,"",Eksplikatsioon!D26)</f>
        <v>Riietusruum</v>
      </c>
      <c r="E25" s="75">
        <f>IF(Eksplikatsioon!F26=0,"",Eksplikatsioon!F26)</f>
        <v>11.5</v>
      </c>
      <c r="F25" s="33" t="str">
        <f>IF(Eksplikatsioon!H26=0,"",Eksplikatsioon!H26)</f>
        <v/>
      </c>
      <c r="G25" s="33" t="str">
        <f>IF(Eksplikatsioon!J26=0,"",Eksplikatsioon!J26)</f>
        <v>Ainukasutuses pind</v>
      </c>
      <c r="H25" s="33" t="str">
        <f>IF(Eksplikatsioon!K26=0,"",Eksplikatsioon!K26)</f>
        <v>Terviseamet</v>
      </c>
      <c r="I25" s="33" t="str">
        <f>IF(Eksplikatsioon!L26=0,"",Eksplikatsioon!L26)</f>
        <v>PALDISKI MNT _03</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8"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0" t="str">
        <f t="shared" ca="1" si="8"/>
        <v/>
      </c>
      <c r="BF25" s="50"/>
      <c r="BG25" s="50"/>
    </row>
    <row r="26" spans="1:59" x14ac:dyDescent="0.3">
      <c r="A26" s="33" t="str">
        <f>IF(Eksplikatsioon!A27=0,"",Eksplikatsioon!A27)</f>
        <v>01</v>
      </c>
      <c r="B26" s="77" t="str">
        <f>IF(Eksplikatsioon!B27=0,"",Eksplikatsioon!B27)</f>
        <v>119</v>
      </c>
      <c r="C26" s="33" t="str">
        <f>IF(Eksplikatsioon!C27=0,"",Eksplikatsioon!C27)</f>
        <v>ÜÜRITAV PIND</v>
      </c>
      <c r="D26" s="33" t="str">
        <f>IF(Eksplikatsioon!D27=0,"",Eksplikatsioon!D27)</f>
        <v>Pesuruum</v>
      </c>
      <c r="E26" s="75">
        <f>IF(Eksplikatsioon!F27=0,"",Eksplikatsioon!F27)</f>
        <v>4</v>
      </c>
      <c r="F26" s="33" t="str">
        <f>IF(Eksplikatsioon!H27=0,"",Eksplikatsioon!H27)</f>
        <v/>
      </c>
      <c r="G26" s="33" t="str">
        <f>IF(Eksplikatsioon!J27=0,"",Eksplikatsioon!J27)</f>
        <v>Ainukasutuses pind</v>
      </c>
      <c r="H26" s="33" t="str">
        <f>IF(Eksplikatsioon!K27=0,"",Eksplikatsioon!K27)</f>
        <v>Terviseamet</v>
      </c>
      <c r="I26" s="33" t="str">
        <f>IF(Eksplikatsioon!L27=0,"",Eksplikatsioon!L27)</f>
        <v>PALDISKI MNT _03</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8"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0" t="str">
        <f t="shared" ca="1" si="8"/>
        <v/>
      </c>
      <c r="BF26" s="50"/>
      <c r="BG26" s="50"/>
    </row>
    <row r="27" spans="1:59" x14ac:dyDescent="0.3">
      <c r="A27" s="33" t="str">
        <f>IF(Eksplikatsioon!A28=0,"",Eksplikatsioon!A28)</f>
        <v>01</v>
      </c>
      <c r="B27" s="77" t="str">
        <f>IF(Eksplikatsioon!B28=0,"",Eksplikatsioon!B28)</f>
        <v>119a</v>
      </c>
      <c r="C27" s="33" t="str">
        <f>IF(Eksplikatsioon!C28=0,"",Eksplikatsioon!C28)</f>
        <v>VERTIKAALSETE ÜHENDUSTEEDE PIND</v>
      </c>
      <c r="D27" s="33" t="str">
        <f>IF(Eksplikatsioon!D28=0,"",Eksplikatsioon!D28)</f>
        <v>Šaht</v>
      </c>
      <c r="E27" s="75">
        <f>IF(Eksplikatsioon!F28=0,"",Eksplikatsioon!F28)</f>
        <v>1.2</v>
      </c>
      <c r="F27" s="33" t="str">
        <f>IF(Eksplikatsioon!H28=0,"",Eksplikatsioon!H28)</f>
        <v/>
      </c>
      <c r="G27" s="33" t="str">
        <f>IF(Eksplikatsioon!J28=0,"",Eksplikatsioon!J28)</f>
        <v/>
      </c>
      <c r="H27" s="33" t="str">
        <f>IF(Eksplikatsioon!K28=0,"",Eksplikatsioon!K28)</f>
        <v/>
      </c>
      <c r="I27" s="33" t="str">
        <f>IF(Eksplikatsioon!L28=0,"",Eksplikatsioon!L28)</f>
        <v/>
      </c>
      <c r="J27" s="4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2" t="str">
        <f>IFERROR(IF($G27=Tabelid!$L$6,$E27*J27,IFERROR($E27*J27/SUM($J27:$AB27)*(Eksplikatsioon!O28)/SUMPRODUCT($J27:$AB27,Eksplikatsioon!$O28:$AG28),"")),"")</f>
        <v/>
      </c>
      <c r="AD27" s="42" t="str">
        <f>IFERROR(IF($G27=Tabelid!$L$6,$E27*K27,IFERROR($E27*K27/SUM($J27:$AB27)*(Eksplikatsioon!P28)/SUMPRODUCT($J27:$AB27,Eksplikatsioon!$O28:$AG28),"")),"")</f>
        <v/>
      </c>
      <c r="AE27" s="42" t="str">
        <f>IFERROR(IF($G27=Tabelid!$L$6,$E27*L27,IFERROR($E27*L27/SUM($J27:$AB27)*(Eksplikatsioon!Q28)/SUMPRODUCT($J27:$AB27,Eksplikatsioon!$O28:$AG28),"")),"")</f>
        <v/>
      </c>
      <c r="AF27" s="42" t="str">
        <f>IFERROR(IF($G27=Tabelid!$L$6,$E27*M27,IFERROR($E27*M27/SUM($J27:$AB27)*(Eksplikatsioon!R28)/SUMPRODUCT($J27:$AB27,Eksplikatsioon!$O28:$AG28),"")),"")</f>
        <v/>
      </c>
      <c r="AG27" s="42" t="str">
        <f>IFERROR(IF($G27=Tabelid!$L$6,$E27*N27,IFERROR($E27*N27/SUM($J27:$AB27)*(Eksplikatsioon!S28)/SUMPRODUCT($J27:$AB27,Eksplikatsioon!$O28:$AG28),"")),"")</f>
        <v/>
      </c>
      <c r="AH27" s="42" t="str">
        <f>IFERROR(IF($G27=Tabelid!$L$6,$E27*O27,IFERROR($E27*O27/SUM($J27:$AB27)*(Eksplikatsioon!T28)/SUMPRODUCT($J27:$AB27,Eksplikatsioon!$O28:$AG28),"")),"")</f>
        <v/>
      </c>
      <c r="AI27" s="42" t="str">
        <f>IFERROR(IF($G27=Tabelid!$L$6,$E27*P27,IFERROR($E27*P27/SUM($J27:$AB27)*(Eksplikatsioon!U28)/SUMPRODUCT($J27:$AB27,Eksplikatsioon!$O28:$AG28),"")),"")</f>
        <v/>
      </c>
      <c r="AJ27" s="42" t="str">
        <f>IFERROR(IF($G27=Tabelid!$L$6,$E27*Q27,IFERROR($E27*Q27/SUM($J27:$AB27)*(Eksplikatsioon!V28)/SUMPRODUCT($J27:$AB27,Eksplikatsioon!$O28:$AG28),"")),"")</f>
        <v/>
      </c>
      <c r="AK27" s="42" t="str">
        <f>IFERROR(IF($G27=Tabelid!$L$6,$E27*R27,IFERROR($E27*R27/SUM($J27:$AB27)*(Eksplikatsioon!W28)/SUMPRODUCT($J27:$AB27,Eksplikatsioon!$O28:$AG28),"")),"")</f>
        <v/>
      </c>
      <c r="AL27" s="42" t="str">
        <f>IFERROR(IF($G27=Tabelid!$L$6,$E27*S27,IFERROR($E27*S27/SUM($J27:$AB27)*(Eksplikatsioon!X28)/SUMPRODUCT($J27:$AB27,Eksplikatsioon!$O28:$AG28),"")),"")</f>
        <v/>
      </c>
      <c r="AM27" s="42" t="str">
        <f>IFERROR(IF($G27=Tabelid!$L$6,$E27*T27,IFERROR($E27*T27/SUM($J27:$AB27)*(Eksplikatsioon!Y28)/SUMPRODUCT($J27:$AB27,Eksplikatsioon!$O28:$AG28),"")),"")</f>
        <v/>
      </c>
      <c r="AN27" s="42" t="str">
        <f>IFERROR(IF($G27=Tabelid!$L$6,$E27*U27,IFERROR($E27*U27/SUM($J27:$AB27)*(Eksplikatsioon!Z28)/SUMPRODUCT($J27:$AB27,Eksplikatsioon!$O28:$AG28),"")),"")</f>
        <v/>
      </c>
      <c r="AO27" s="42" t="str">
        <f>IFERROR(IF($G27=Tabelid!$L$6,$E27*V27,IFERROR($E27*V27/SUM($J27:$AB27)*(Eksplikatsioon!AA28)/SUMPRODUCT($J27:$AB27,Eksplikatsioon!$O28:$AG28),"")),"")</f>
        <v/>
      </c>
      <c r="AP27" s="42" t="str">
        <f>IFERROR(IF($G27=Tabelid!$L$6,$E27*W27,IFERROR($E27*W27/SUM($J27:$AB27)*(Eksplikatsioon!AB28)/SUMPRODUCT($J27:$AB27,Eksplikatsioon!$O28:$AG28),"")),"")</f>
        <v/>
      </c>
      <c r="AQ27" s="42" t="str">
        <f>IFERROR(IF($G27=Tabelid!$L$6,$E27*X27,IFERROR($E27*X27/SUM($J27:$AB27)*(Eksplikatsioon!AC28)/SUMPRODUCT($J27:$AB27,Eksplikatsioon!$O28:$AG28),"")),"")</f>
        <v/>
      </c>
      <c r="AR27" s="42" t="str">
        <f>IFERROR(IF($G27=Tabelid!$L$6,$E27*Y27,IFERROR($E27*Y27/SUM($J27:$AB27)*(Eksplikatsioon!AD28)/SUMPRODUCT($J27:$AB27,Eksplikatsioon!$O28:$AG28),"")),"")</f>
        <v/>
      </c>
      <c r="AS27" s="42" t="str">
        <f>IFERROR(IF($G27=Tabelid!$L$6,$E27*Z27,IFERROR($E27*Z27/SUM($J27:$AB27)*(Eksplikatsioon!AE28)/SUMPRODUCT($J27:$AB27,Eksplikatsioon!$O28:$AG28),"")),"")</f>
        <v/>
      </c>
      <c r="AT27" s="42" t="str">
        <f>IFERROR(IF($G27=Tabelid!$L$6,$E27*AA27,IFERROR($E27*AA27/SUM($J27:$AB27)*(Eksplikatsioon!AF28)/SUMPRODUCT($J27:$AB27,Eksplikatsioon!$O28:$AG28),"")),"")</f>
        <v/>
      </c>
      <c r="AU27" s="42" t="str">
        <f>IFERROR(IF($G27=Tabelid!$L$6,$E27*AB27,IFERROR($E27*AB27/SUM($J27:$AB27)*(Eksplikatsioon!AG28)/SUMPRODUCT($J27:$AB27,Eksplikatsioon!$O28:$AG28),"")),"")</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8"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0" t="str">
        <f t="shared" ca="1" si="8"/>
        <v/>
      </c>
      <c r="BF27" s="50"/>
      <c r="BG27" s="50"/>
    </row>
    <row r="28" spans="1:59" x14ac:dyDescent="0.3">
      <c r="A28" s="33" t="str">
        <f>IF(Eksplikatsioon!A29=0,"",Eksplikatsioon!A29)</f>
        <v>01</v>
      </c>
      <c r="B28" s="77" t="str">
        <f>IF(Eksplikatsioon!B29=0,"",Eksplikatsioon!B29)</f>
        <v>120</v>
      </c>
      <c r="C28" s="33" t="str">
        <f>IF(Eksplikatsioon!C29=0,"",Eksplikatsioon!C29)</f>
        <v>ÜÜRITAV PIND</v>
      </c>
      <c r="D28" s="33" t="str">
        <f>IF(Eksplikatsioon!D29=0,"",Eksplikatsioon!D29)</f>
        <v>Riietusruum</v>
      </c>
      <c r="E28" s="75">
        <f>IF(Eksplikatsioon!F29=0,"",Eksplikatsioon!F29)</f>
        <v>4.4000000000000004</v>
      </c>
      <c r="F28" s="33" t="str">
        <f>IF(Eksplikatsioon!H29=0,"",Eksplikatsioon!H29)</f>
        <v/>
      </c>
      <c r="G28" s="33" t="str">
        <f>IF(Eksplikatsioon!J29=0,"",Eksplikatsioon!J29)</f>
        <v>Ainukasutuses pind</v>
      </c>
      <c r="H28" s="33" t="str">
        <f>IF(Eksplikatsioon!K29=0,"",Eksplikatsioon!K29)</f>
        <v>Terviseamet</v>
      </c>
      <c r="I28" s="33" t="str">
        <f>IF(Eksplikatsioon!L29=0,"",Eksplikatsioon!L29)</f>
        <v>PALDISKI MNT _03</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8"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0" t="str">
        <f t="shared" ca="1" si="8"/>
        <v/>
      </c>
      <c r="BF28" s="50"/>
      <c r="BG28" s="50"/>
    </row>
    <row r="29" spans="1:59" x14ac:dyDescent="0.3">
      <c r="A29" s="33" t="str">
        <f>IF(Eksplikatsioon!A30=0,"",Eksplikatsioon!A30)</f>
        <v>01</v>
      </c>
      <c r="B29" s="77" t="str">
        <f>IF(Eksplikatsioon!B30=0,"",Eksplikatsioon!B30)</f>
        <v>121</v>
      </c>
      <c r="C29" s="33" t="str">
        <f>IF(Eksplikatsioon!C30=0,"",Eksplikatsioon!C30)</f>
        <v>ÜÜRITAV PIND</v>
      </c>
      <c r="D29" s="33" t="str">
        <f>IF(Eksplikatsioon!D30=0,"",Eksplikatsioon!D30)</f>
        <v>Koridor</v>
      </c>
      <c r="E29" s="75">
        <f>IF(Eksplikatsioon!F30=0,"",Eksplikatsioon!F30)</f>
        <v>59.4</v>
      </c>
      <c r="F29" s="33" t="str">
        <f>IF(Eksplikatsioon!H30=0,"",Eksplikatsioon!H30)</f>
        <v/>
      </c>
      <c r="G29" s="33" t="str">
        <f>IF(Eksplikatsioon!J30=0,"",Eksplikatsioon!J30)</f>
        <v>Ainukasutuses pind</v>
      </c>
      <c r="H29" s="33" t="str">
        <f>IF(Eksplikatsioon!K30=0,"",Eksplikatsioon!K30)</f>
        <v>Terviseamet</v>
      </c>
      <c r="I29" s="33" t="str">
        <f>IF(Eksplikatsioon!L30=0,"",Eksplikatsioon!L30)</f>
        <v>PALDISKI MNT _03</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8"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0" t="str">
        <f t="shared" ca="1" si="8"/>
        <v/>
      </c>
      <c r="BF29" s="50"/>
      <c r="BG29" s="50"/>
    </row>
    <row r="30" spans="1:59" x14ac:dyDescent="0.3">
      <c r="A30" s="33" t="str">
        <f>IF(Eksplikatsioon!A31=0,"",Eksplikatsioon!A31)</f>
        <v>01</v>
      </c>
      <c r="B30" s="77" t="str">
        <f>IF(Eksplikatsioon!B31=0,"",Eksplikatsioon!B31)</f>
        <v>122</v>
      </c>
      <c r="C30" s="33" t="str">
        <f>IF(Eksplikatsioon!C31=0,"",Eksplikatsioon!C31)</f>
        <v>ÜÜRITAV PIND</v>
      </c>
      <c r="D30" s="33" t="str">
        <f>IF(Eksplikatsioon!D31=0,"",Eksplikatsioon!D31)</f>
        <v>Eesruum</v>
      </c>
      <c r="E30" s="75">
        <f>IF(Eksplikatsioon!F31=0,"",Eksplikatsioon!F31)</f>
        <v>3.2</v>
      </c>
      <c r="F30" s="33" t="str">
        <f>IF(Eksplikatsioon!H31=0,"",Eksplikatsioon!H31)</f>
        <v/>
      </c>
      <c r="G30" s="33" t="str">
        <f>IF(Eksplikatsioon!J31=0,"",Eksplikatsioon!J31)</f>
        <v>Ainukasutuses pind</v>
      </c>
      <c r="H30" s="33" t="str">
        <f>IF(Eksplikatsioon!K31=0,"",Eksplikatsioon!K31)</f>
        <v>Terviseamet</v>
      </c>
      <c r="I30" s="33" t="str">
        <f>IF(Eksplikatsioon!L31=0,"",Eksplikatsioon!L31)</f>
        <v>PALDISKI MNT _03</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8"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0" t="str">
        <f t="shared" ca="1" si="8"/>
        <v/>
      </c>
      <c r="BF30" s="50"/>
      <c r="BG30" s="50"/>
    </row>
    <row r="31" spans="1:59" x14ac:dyDescent="0.3">
      <c r="A31" s="33" t="str">
        <f>IF(Eksplikatsioon!A32=0,"",Eksplikatsioon!A32)</f>
        <v>01</v>
      </c>
      <c r="B31" s="77" t="str">
        <f>IF(Eksplikatsioon!B32=0,"",Eksplikatsioon!B32)</f>
        <v>123</v>
      </c>
      <c r="C31" s="33" t="str">
        <f>IF(Eksplikatsioon!C32=0,"",Eksplikatsioon!C32)</f>
        <v>ÜÜRITAV PIND</v>
      </c>
      <c r="D31" s="33" t="str">
        <f>IF(Eksplikatsioon!D32=0,"",Eksplikatsioon!D32)</f>
        <v>Riietusruum</v>
      </c>
      <c r="E31" s="75">
        <f>IF(Eksplikatsioon!F32=0,"",Eksplikatsioon!F32)</f>
        <v>9.6</v>
      </c>
      <c r="F31" s="33" t="str">
        <f>IF(Eksplikatsioon!H32=0,"",Eksplikatsioon!H32)</f>
        <v/>
      </c>
      <c r="G31" s="33" t="str">
        <f>IF(Eksplikatsioon!J32=0,"",Eksplikatsioon!J32)</f>
        <v>Ainukasutuses pind</v>
      </c>
      <c r="H31" s="33" t="str">
        <f>IF(Eksplikatsioon!K32=0,"",Eksplikatsioon!K32)</f>
        <v>Terviseamet</v>
      </c>
      <c r="I31" s="33" t="str">
        <f>IF(Eksplikatsioon!L32=0,"",Eksplikatsioon!L32)</f>
        <v>PALDISKI MNT _03</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8"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0" t="str">
        <f t="shared" ca="1" si="8"/>
        <v/>
      </c>
      <c r="BF31" s="50"/>
      <c r="BG31" s="50"/>
    </row>
    <row r="32" spans="1:59" x14ac:dyDescent="0.3">
      <c r="A32" s="33" t="str">
        <f>IF(Eksplikatsioon!A33=0,"",Eksplikatsioon!A33)</f>
        <v>01</v>
      </c>
      <c r="B32" s="77" t="str">
        <f>IF(Eksplikatsioon!B33=0,"",Eksplikatsioon!B33)</f>
        <v>124</v>
      </c>
      <c r="C32" s="33" t="str">
        <f>IF(Eksplikatsioon!C33=0,"",Eksplikatsioon!C33)</f>
        <v>ÜÜRITAV PIND</v>
      </c>
      <c r="D32" s="33" t="str">
        <f>IF(Eksplikatsioon!D33=0,"",Eksplikatsioon!D33)</f>
        <v>Pesuruum</v>
      </c>
      <c r="E32" s="75">
        <f>IF(Eksplikatsioon!F33=0,"",Eksplikatsioon!F33)</f>
        <v>3.7</v>
      </c>
      <c r="F32" s="33" t="str">
        <f>IF(Eksplikatsioon!H33=0,"",Eksplikatsioon!H33)</f>
        <v/>
      </c>
      <c r="G32" s="33" t="str">
        <f>IF(Eksplikatsioon!J33=0,"",Eksplikatsioon!J33)</f>
        <v>Ainukasutuses pind</v>
      </c>
      <c r="H32" s="33" t="str">
        <f>IF(Eksplikatsioon!K33=0,"",Eksplikatsioon!K33)</f>
        <v>Terviseamet</v>
      </c>
      <c r="I32" s="33" t="str">
        <f>IF(Eksplikatsioon!L33=0,"",Eksplikatsioon!L33)</f>
        <v>PALDISKI MNT _03</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8"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0" t="str">
        <f t="shared" ca="1" si="8"/>
        <v/>
      </c>
      <c r="BF32" s="50"/>
      <c r="BG32" s="50"/>
    </row>
    <row r="33" spans="1:59" x14ac:dyDescent="0.3">
      <c r="A33" s="33" t="str">
        <f>IF(Eksplikatsioon!A34=0,"",Eksplikatsioon!A34)</f>
        <v>01</v>
      </c>
      <c r="B33" s="77" t="str">
        <f>IF(Eksplikatsioon!B34=0,"",Eksplikatsioon!B34)</f>
        <v>125</v>
      </c>
      <c r="C33" s="33" t="str">
        <f>IF(Eksplikatsioon!C34=0,"",Eksplikatsioon!C34)</f>
        <v>ÜÜRITAV PIND</v>
      </c>
      <c r="D33" s="33" t="str">
        <f>IF(Eksplikatsioon!D34=0,"",Eksplikatsioon!D34)</f>
        <v>WC</v>
      </c>
      <c r="E33" s="75">
        <f>IF(Eksplikatsioon!F34=0,"",Eksplikatsioon!F34)</f>
        <v>2.4</v>
      </c>
      <c r="F33" s="33" t="str">
        <f>IF(Eksplikatsioon!H34=0,"",Eksplikatsioon!H34)</f>
        <v/>
      </c>
      <c r="G33" s="33" t="str">
        <f>IF(Eksplikatsioon!J34=0,"",Eksplikatsioon!J34)</f>
        <v>Ainukasutuses pind</v>
      </c>
      <c r="H33" s="33" t="str">
        <f>IF(Eksplikatsioon!K34=0,"",Eksplikatsioon!K34)</f>
        <v>Terviseamet</v>
      </c>
      <c r="I33" s="33" t="str">
        <f>IF(Eksplikatsioon!L34=0,"",Eksplikatsioon!L34)</f>
        <v>PALDISKI MNT _03</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8"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0" t="str">
        <f t="shared" ca="1" si="8"/>
        <v/>
      </c>
      <c r="BF33" s="50"/>
      <c r="BG33" s="50"/>
    </row>
    <row r="34" spans="1:59" x14ac:dyDescent="0.3">
      <c r="A34" s="33" t="str">
        <f>IF(Eksplikatsioon!A35=0,"",Eksplikatsioon!A35)</f>
        <v>01</v>
      </c>
      <c r="B34" s="77" t="str">
        <f>IF(Eksplikatsioon!B35=0,"",Eksplikatsioon!B35)</f>
        <v>126</v>
      </c>
      <c r="C34" s="33" t="str">
        <f>IF(Eksplikatsioon!C35=0,"",Eksplikatsioon!C35)</f>
        <v>ÜÜRITAV PIND</v>
      </c>
      <c r="D34" s="33" t="str">
        <f>IF(Eksplikatsioon!D35=0,"",Eksplikatsioon!D35)</f>
        <v>Hoiuruum/Ladu</v>
      </c>
      <c r="E34" s="75">
        <f>IF(Eksplikatsioon!F35=0,"",Eksplikatsioon!F35)</f>
        <v>54.5</v>
      </c>
      <c r="F34" s="33" t="str">
        <f>IF(Eksplikatsioon!H35=0,"",Eksplikatsioon!H35)</f>
        <v/>
      </c>
      <c r="G34" s="33" t="str">
        <f>IF(Eksplikatsioon!J35=0,"",Eksplikatsioon!J35)</f>
        <v>Ainukasutuses pind</v>
      </c>
      <c r="H34" s="33" t="str">
        <f>IF(Eksplikatsioon!K35=0,"",Eksplikatsioon!K35)</f>
        <v>Terviseamet</v>
      </c>
      <c r="I34" s="33" t="str">
        <f>IF(Eksplikatsioon!L35=0,"",Eksplikatsioon!L35)</f>
        <v>PALDISKI MNT _03</v>
      </c>
      <c r="J34" s="4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2" t="str">
        <f>IFERROR(IF($G34=Tabelid!$L$6,$E34*J34,IFERROR($E34*J34/SUM($J34:$AB34)*(Eksplikatsioon!O35)/SUMPRODUCT($J34:$AB34,Eksplikatsioon!$O35:$AG35),"")),"")</f>
        <v/>
      </c>
      <c r="AD34" s="42" t="str">
        <f>IFERROR(IF($G34=Tabelid!$L$6,$E34*K34,IFERROR($E34*K34/SUM($J34:$AB34)*(Eksplikatsioon!P35)/SUMPRODUCT($J34:$AB34,Eksplikatsioon!$O35:$AG35),"")),"")</f>
        <v/>
      </c>
      <c r="AE34" s="42" t="str">
        <f>IFERROR(IF($G34=Tabelid!$L$6,$E34*L34,IFERROR($E34*L34/SUM($J34:$AB34)*(Eksplikatsioon!Q35)/SUMPRODUCT($J34:$AB34,Eksplikatsioon!$O35:$AG35),"")),"")</f>
        <v/>
      </c>
      <c r="AF34" s="42" t="str">
        <f>IFERROR(IF($G34=Tabelid!$L$6,$E34*M34,IFERROR($E34*M34/SUM($J34:$AB34)*(Eksplikatsioon!R35)/SUMPRODUCT($J34:$AB34,Eksplikatsioon!$O35:$AG35),"")),"")</f>
        <v/>
      </c>
      <c r="AG34" s="42" t="str">
        <f>IFERROR(IF($G34=Tabelid!$L$6,$E34*N34,IFERROR($E34*N34/SUM($J34:$AB34)*(Eksplikatsioon!S35)/SUMPRODUCT($J34:$AB34,Eksplikatsioon!$O35:$AG35),"")),"")</f>
        <v/>
      </c>
      <c r="AH34" s="42" t="str">
        <f>IFERROR(IF($G34=Tabelid!$L$6,$E34*O34,IFERROR($E34*O34/SUM($J34:$AB34)*(Eksplikatsioon!T35)/SUMPRODUCT($J34:$AB34,Eksplikatsioon!$O35:$AG35),"")),"")</f>
        <v/>
      </c>
      <c r="AI34" s="42" t="str">
        <f>IFERROR(IF($G34=Tabelid!$L$6,$E34*P34,IFERROR($E34*P34/SUM($J34:$AB34)*(Eksplikatsioon!U35)/SUMPRODUCT($J34:$AB34,Eksplikatsioon!$O35:$AG35),"")),"")</f>
        <v/>
      </c>
      <c r="AJ34" s="42" t="str">
        <f>IFERROR(IF($G34=Tabelid!$L$6,$E34*Q34,IFERROR($E34*Q34/SUM($J34:$AB34)*(Eksplikatsioon!V35)/SUMPRODUCT($J34:$AB34,Eksplikatsioon!$O35:$AG35),"")),"")</f>
        <v/>
      </c>
      <c r="AK34" s="42" t="str">
        <f>IFERROR(IF($G34=Tabelid!$L$6,$E34*R34,IFERROR($E34*R34/SUM($J34:$AB34)*(Eksplikatsioon!W35)/SUMPRODUCT($J34:$AB34,Eksplikatsioon!$O35:$AG35),"")),"")</f>
        <v/>
      </c>
      <c r="AL34" s="42" t="str">
        <f>IFERROR(IF($G34=Tabelid!$L$6,$E34*S34,IFERROR($E34*S34/SUM($J34:$AB34)*(Eksplikatsioon!X35)/SUMPRODUCT($J34:$AB34,Eksplikatsioon!$O35:$AG35),"")),"")</f>
        <v/>
      </c>
      <c r="AM34" s="42" t="str">
        <f>IFERROR(IF($G34=Tabelid!$L$6,$E34*T34,IFERROR($E34*T34/SUM($J34:$AB34)*(Eksplikatsioon!Y35)/SUMPRODUCT($J34:$AB34,Eksplikatsioon!$O35:$AG35),"")),"")</f>
        <v/>
      </c>
      <c r="AN34" s="42" t="str">
        <f>IFERROR(IF($G34=Tabelid!$L$6,$E34*U34,IFERROR($E34*U34/SUM($J34:$AB34)*(Eksplikatsioon!Z35)/SUMPRODUCT($J34:$AB34,Eksplikatsioon!$O35:$AG35),"")),"")</f>
        <v/>
      </c>
      <c r="AO34" s="42" t="str">
        <f>IFERROR(IF($G34=Tabelid!$L$6,$E34*V34,IFERROR($E34*V34/SUM($J34:$AB34)*(Eksplikatsioon!AA35)/SUMPRODUCT($J34:$AB34,Eksplikatsioon!$O35:$AG35),"")),"")</f>
        <v/>
      </c>
      <c r="AP34" s="42" t="str">
        <f>IFERROR(IF($G34=Tabelid!$L$6,$E34*W34,IFERROR($E34*W34/SUM($J34:$AB34)*(Eksplikatsioon!AB35)/SUMPRODUCT($J34:$AB34,Eksplikatsioon!$O35:$AG35),"")),"")</f>
        <v/>
      </c>
      <c r="AQ34" s="42" t="str">
        <f>IFERROR(IF($G34=Tabelid!$L$6,$E34*X34,IFERROR($E34*X34/SUM($J34:$AB34)*(Eksplikatsioon!AC35)/SUMPRODUCT($J34:$AB34,Eksplikatsioon!$O35:$AG35),"")),"")</f>
        <v/>
      </c>
      <c r="AR34" s="42" t="str">
        <f>IFERROR(IF($G34=Tabelid!$L$6,$E34*Y34,IFERROR($E34*Y34/SUM($J34:$AB34)*(Eksplikatsioon!AD35)/SUMPRODUCT($J34:$AB34,Eksplikatsioon!$O35:$AG35),"")),"")</f>
        <v/>
      </c>
      <c r="AS34" s="42" t="str">
        <f>IFERROR(IF($G34=Tabelid!$L$6,$E34*Z34,IFERROR($E34*Z34/SUM($J34:$AB34)*(Eksplikatsioon!AE35)/SUMPRODUCT($J34:$AB34,Eksplikatsioon!$O35:$AG35),"")),"")</f>
        <v/>
      </c>
      <c r="AT34" s="42" t="str">
        <f>IFERROR(IF($G34=Tabelid!$L$6,$E34*AA34,IFERROR($E34*AA34/SUM($J34:$AB34)*(Eksplikatsioon!AF35)/SUMPRODUCT($J34:$AB34,Eksplikatsioon!$O35:$AG35),"")),"")</f>
        <v/>
      </c>
      <c r="AU34" s="42" t="str">
        <f>IFERROR(IF($G34=Tabelid!$L$6,$E34*AB34,IFERROR($E34*AB34/SUM($J34:$AB34)*(Eksplikatsioon!AG35)/SUMPRODUCT($J34:$AB34,Eksplikatsioon!$O35:$AG35),"")),"")</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8"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0" t="str">
        <f t="shared" ca="1" si="8"/>
        <v/>
      </c>
      <c r="BF34" s="50"/>
      <c r="BG34" s="50"/>
    </row>
    <row r="35" spans="1:59" x14ac:dyDescent="0.3">
      <c r="A35" s="33" t="str">
        <f>IF(Eksplikatsioon!A36=0,"",Eksplikatsioon!A36)</f>
        <v>01</v>
      </c>
      <c r="B35" s="77" t="str">
        <f>IF(Eksplikatsioon!B36=0,"",Eksplikatsioon!B36)</f>
        <v>126a</v>
      </c>
      <c r="C35" s="33" t="str">
        <f>IF(Eksplikatsioon!C36=0,"",Eksplikatsioon!C36)</f>
        <v>ÜÜRITAV PIND</v>
      </c>
      <c r="D35" s="33" t="str">
        <f>IF(Eksplikatsioon!D36=0,"",Eksplikatsioon!D36)</f>
        <v>Koridor</v>
      </c>
      <c r="E35" s="75">
        <f>IF(Eksplikatsioon!F36=0,"",Eksplikatsioon!F36)</f>
        <v>15.3</v>
      </c>
      <c r="F35" s="33" t="str">
        <f>IF(Eksplikatsioon!H36=0,"",Eksplikatsioon!H36)</f>
        <v/>
      </c>
      <c r="G35" s="33" t="str">
        <f>IF(Eksplikatsioon!J36=0,"",Eksplikatsioon!J36)</f>
        <v>Ainukasutuses pind</v>
      </c>
      <c r="H35" s="33" t="str">
        <f>IF(Eksplikatsioon!K36=0,"",Eksplikatsioon!K36)</f>
        <v>Terviseamet</v>
      </c>
      <c r="I35" s="33" t="str">
        <f>IF(Eksplikatsioon!L36=0,"",Eksplikatsioon!L36)</f>
        <v>PALDISKI MNT _03</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8"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0" t="str">
        <f t="shared" ca="1" si="8"/>
        <v/>
      </c>
      <c r="BF35" s="50"/>
      <c r="BG35" s="50"/>
    </row>
    <row r="36" spans="1:59" x14ac:dyDescent="0.3">
      <c r="A36" s="33" t="str">
        <f>IF(Eksplikatsioon!A37=0,"",Eksplikatsioon!A37)</f>
        <v>01</v>
      </c>
      <c r="B36" s="77" t="str">
        <f>IF(Eksplikatsioon!B37=0,"",Eksplikatsioon!B37)</f>
        <v>127</v>
      </c>
      <c r="C36" s="33" t="str">
        <f>IF(Eksplikatsioon!C37=0,"",Eksplikatsioon!C37)</f>
        <v>ÜÜRITAV PIND</v>
      </c>
      <c r="D36" s="33" t="str">
        <f>IF(Eksplikatsioon!D37=0,"",Eksplikatsioon!D37)</f>
        <v>Eesruum</v>
      </c>
      <c r="E36" s="75">
        <f>IF(Eksplikatsioon!F37=0,"",Eksplikatsioon!F37)</f>
        <v>2.7</v>
      </c>
      <c r="F36" s="33" t="str">
        <f>IF(Eksplikatsioon!H37=0,"",Eksplikatsioon!H37)</f>
        <v/>
      </c>
      <c r="G36" s="33" t="str">
        <f>IF(Eksplikatsioon!J37=0,"",Eksplikatsioon!J37)</f>
        <v>Ainukasutuses pind</v>
      </c>
      <c r="H36" s="33" t="str">
        <f>IF(Eksplikatsioon!K37=0,"",Eksplikatsioon!K37)</f>
        <v>Terviseamet</v>
      </c>
      <c r="I36" s="33" t="str">
        <f>IF(Eksplikatsioon!L37=0,"",Eksplikatsioon!L37)</f>
        <v>PALDISKI MNT _03</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8"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0" t="str">
        <f t="shared" ca="1" si="8"/>
        <v/>
      </c>
      <c r="BF36" s="50"/>
      <c r="BG36" s="50"/>
    </row>
    <row r="37" spans="1:59" x14ac:dyDescent="0.3">
      <c r="A37" s="33" t="str">
        <f>IF(Eksplikatsioon!A38=0,"",Eksplikatsioon!A38)</f>
        <v>01</v>
      </c>
      <c r="B37" s="77" t="str">
        <f>IF(Eksplikatsioon!B38=0,"",Eksplikatsioon!B38)</f>
        <v>128</v>
      </c>
      <c r="C37" s="33" t="str">
        <f>IF(Eksplikatsioon!C38=0,"",Eksplikatsioon!C38)</f>
        <v>ÜÜRITAV PIND</v>
      </c>
      <c r="D37" s="33" t="str">
        <f>IF(Eksplikatsioon!D38=0,"",Eksplikatsioon!D38)</f>
        <v>Hoiuruum/Ladu</v>
      </c>
      <c r="E37" s="75">
        <f>IF(Eksplikatsioon!F38=0,"",Eksplikatsioon!F38)</f>
        <v>8.9</v>
      </c>
      <c r="F37" s="33" t="str">
        <f>IF(Eksplikatsioon!H38=0,"",Eksplikatsioon!H38)</f>
        <v/>
      </c>
      <c r="G37" s="33" t="str">
        <f>IF(Eksplikatsioon!J38=0,"",Eksplikatsioon!J38)</f>
        <v>Ainukasutuses pind</v>
      </c>
      <c r="H37" s="33" t="str">
        <f>IF(Eksplikatsioon!K38=0,"",Eksplikatsioon!K38)</f>
        <v>Terviseamet</v>
      </c>
      <c r="I37" s="33" t="str">
        <f>IF(Eksplikatsioon!L38=0,"",Eksplikatsioon!L38)</f>
        <v>PALDISKI MNT _03</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8"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0" t="str">
        <f t="shared" ca="1" si="8"/>
        <v/>
      </c>
      <c r="BF37" s="50"/>
      <c r="BG37" s="50"/>
    </row>
    <row r="38" spans="1:59" x14ac:dyDescent="0.3">
      <c r="A38" s="33" t="str">
        <f>IF(Eksplikatsioon!A39=0,"",Eksplikatsioon!A39)</f>
        <v>01</v>
      </c>
      <c r="B38" s="77" t="str">
        <f>IF(Eksplikatsioon!B39=0,"",Eksplikatsioon!B39)</f>
        <v>129</v>
      </c>
      <c r="C38" s="33" t="str">
        <f>IF(Eksplikatsioon!C39=0,"",Eksplikatsioon!C39)</f>
        <v>ÜÜRITAV PIND</v>
      </c>
      <c r="D38" s="33" t="str">
        <f>IF(Eksplikatsioon!D39=0,"",Eksplikatsioon!D39)</f>
        <v>Hoiuruum/Ladu</v>
      </c>
      <c r="E38" s="75">
        <f>IF(Eksplikatsioon!F39=0,"",Eksplikatsioon!F39)</f>
        <v>21.7</v>
      </c>
      <c r="F38" s="33" t="str">
        <f>IF(Eksplikatsioon!H39=0,"",Eksplikatsioon!H39)</f>
        <v/>
      </c>
      <c r="G38" s="33" t="str">
        <f>IF(Eksplikatsioon!J39=0,"",Eksplikatsioon!J39)</f>
        <v>Ainukasutuses pind</v>
      </c>
      <c r="H38" s="33" t="str">
        <f>IF(Eksplikatsioon!K39=0,"",Eksplikatsioon!K39)</f>
        <v>Terviseamet</v>
      </c>
      <c r="I38" s="33" t="str">
        <f>IF(Eksplikatsioon!L39=0,"",Eksplikatsioon!L39)</f>
        <v>PALDISKI MNT _03</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8"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0" t="str">
        <f t="shared" ca="1" si="8"/>
        <v/>
      </c>
      <c r="BF38" s="50"/>
      <c r="BG38" s="50"/>
    </row>
    <row r="39" spans="1:59" x14ac:dyDescent="0.3">
      <c r="A39" s="33" t="str">
        <f>IF(Eksplikatsioon!A40=0,"",Eksplikatsioon!A40)</f>
        <v>01</v>
      </c>
      <c r="B39" s="77" t="str">
        <f>IF(Eksplikatsioon!B40=0,"",Eksplikatsioon!B40)</f>
        <v>130</v>
      </c>
      <c r="C39" s="33" t="str">
        <f>IF(Eksplikatsioon!C40=0,"",Eksplikatsioon!C40)</f>
        <v>ÜÜRITAV PIND</v>
      </c>
      <c r="D39" s="33" t="str">
        <f>IF(Eksplikatsioon!D40=0,"",Eksplikatsioon!D40)</f>
        <v>Kabinet/Büroo</v>
      </c>
      <c r="E39" s="75">
        <f>IF(Eksplikatsioon!F40=0,"",Eksplikatsioon!F40)</f>
        <v>10.5</v>
      </c>
      <c r="F39" s="33" t="str">
        <f>IF(Eksplikatsioon!H40=0,"",Eksplikatsioon!H40)</f>
        <v/>
      </c>
      <c r="G39" s="33" t="str">
        <f>IF(Eksplikatsioon!J40=0,"",Eksplikatsioon!J40)</f>
        <v>Ainukasutuses pind</v>
      </c>
      <c r="H39" s="33" t="str">
        <f>IF(Eksplikatsioon!K40=0,"",Eksplikatsioon!K40)</f>
        <v>Terviseamet</v>
      </c>
      <c r="I39" s="33" t="str">
        <f>IF(Eksplikatsioon!L40=0,"",Eksplikatsioon!L40)</f>
        <v>PALDISKI MNT _03</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8"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0" t="str">
        <f t="shared" ca="1" si="8"/>
        <v/>
      </c>
      <c r="BF39" s="50"/>
      <c r="BG39" s="50"/>
    </row>
    <row r="40" spans="1:59" x14ac:dyDescent="0.3">
      <c r="A40" s="33" t="str">
        <f>IF(Eksplikatsioon!A41=0,"",Eksplikatsioon!A41)</f>
        <v>01</v>
      </c>
      <c r="B40" s="77" t="str">
        <f>IF(Eksplikatsioon!B41=0,"",Eksplikatsioon!B41)</f>
        <v>131</v>
      </c>
      <c r="C40" s="33" t="str">
        <f>IF(Eksplikatsioon!C41=0,"",Eksplikatsioon!C41)</f>
        <v>ÜÜRITAV PIND</v>
      </c>
      <c r="D40" s="33" t="str">
        <f>IF(Eksplikatsioon!D41=0,"",Eksplikatsioon!D41)</f>
        <v>Nõupidamise ruum</v>
      </c>
      <c r="E40" s="75">
        <f>IF(Eksplikatsioon!F41=0,"",Eksplikatsioon!F41)</f>
        <v>16.3</v>
      </c>
      <c r="F40" s="33" t="str">
        <f>IF(Eksplikatsioon!H41=0,"",Eksplikatsioon!H41)</f>
        <v/>
      </c>
      <c r="G40" s="33" t="str">
        <f>IF(Eksplikatsioon!J41=0,"",Eksplikatsioon!J41)</f>
        <v>Ainukasutuses pind</v>
      </c>
      <c r="H40" s="33" t="str">
        <f>IF(Eksplikatsioon!K41=0,"",Eksplikatsioon!K41)</f>
        <v>Terviseamet</v>
      </c>
      <c r="I40" s="33" t="str">
        <f>IF(Eksplikatsioon!L41=0,"",Eksplikatsioon!L41)</f>
        <v>PALDISKI MNT _03</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8"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0" t="str">
        <f t="shared" ca="1" si="8"/>
        <v/>
      </c>
      <c r="BF40" s="50"/>
      <c r="BG40" s="50"/>
    </row>
    <row r="41" spans="1:59" x14ac:dyDescent="0.3">
      <c r="A41" s="33" t="str">
        <f>IF(Eksplikatsioon!A42=0,"",Eksplikatsioon!A42)</f>
        <v>01</v>
      </c>
      <c r="B41" s="77" t="str">
        <f>IF(Eksplikatsioon!B42=0,"",Eksplikatsioon!B42)</f>
        <v>132</v>
      </c>
      <c r="C41" s="33" t="str">
        <f>IF(Eksplikatsioon!C42=0,"",Eksplikatsioon!C42)</f>
        <v>ÜÜRITAV PIND</v>
      </c>
      <c r="D41" s="33" t="str">
        <f>IF(Eksplikatsioon!D42=0,"",Eksplikatsioon!D42)</f>
        <v>Kabinet/Büroo</v>
      </c>
      <c r="E41" s="75">
        <f>IF(Eksplikatsioon!F42=0,"",Eksplikatsioon!F42)</f>
        <v>13</v>
      </c>
      <c r="F41" s="33" t="str">
        <f>IF(Eksplikatsioon!H42=0,"",Eksplikatsioon!H42)</f>
        <v/>
      </c>
      <c r="G41" s="33" t="str">
        <f>IF(Eksplikatsioon!J42=0,"",Eksplikatsioon!J42)</f>
        <v>Ainukasutuses pind</v>
      </c>
      <c r="H41" s="33" t="str">
        <f>IF(Eksplikatsioon!K42=0,"",Eksplikatsioon!K42)</f>
        <v>Terviseamet</v>
      </c>
      <c r="I41" s="33" t="str">
        <f>IF(Eksplikatsioon!L42=0,"",Eksplikatsioon!L42)</f>
        <v>PALDISKI MNT _03</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8"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0" t="str">
        <f t="shared" ca="1" si="8"/>
        <v/>
      </c>
      <c r="BF41" s="50"/>
      <c r="BG41" s="50"/>
    </row>
    <row r="42" spans="1:59" x14ac:dyDescent="0.3">
      <c r="A42" s="33" t="str">
        <f>IF(Eksplikatsioon!A43=0,"",Eksplikatsioon!A43)</f>
        <v>01</v>
      </c>
      <c r="B42" s="77" t="str">
        <f>IF(Eksplikatsioon!B43=0,"",Eksplikatsioon!B43)</f>
        <v>133</v>
      </c>
      <c r="C42" s="33" t="str">
        <f>IF(Eksplikatsioon!C43=0,"",Eksplikatsioon!C43)</f>
        <v>ÜÜRITAV PIND</v>
      </c>
      <c r="D42" s="33" t="str">
        <f>IF(Eksplikatsioon!D43=0,"",Eksplikatsioon!D43)</f>
        <v>Kabinet/Büroo</v>
      </c>
      <c r="E42" s="75">
        <f>IF(Eksplikatsioon!F43=0,"",Eksplikatsioon!F43)</f>
        <v>16.2</v>
      </c>
      <c r="F42" s="33" t="str">
        <f>IF(Eksplikatsioon!H43=0,"",Eksplikatsioon!H43)</f>
        <v/>
      </c>
      <c r="G42" s="33" t="str">
        <f>IF(Eksplikatsioon!J43=0,"",Eksplikatsioon!J43)</f>
        <v>Ainukasutuses pind</v>
      </c>
      <c r="H42" s="33" t="str">
        <f>IF(Eksplikatsioon!K43=0,"",Eksplikatsioon!K43)</f>
        <v>Terviseamet</v>
      </c>
      <c r="I42" s="33" t="str">
        <f>IF(Eksplikatsioon!L43=0,"",Eksplikatsioon!L43)</f>
        <v>PALDISKI MNT _03</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8"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0" t="str">
        <f t="shared" ca="1" si="8"/>
        <v/>
      </c>
      <c r="BF42" s="50"/>
      <c r="BG42" s="50"/>
    </row>
    <row r="43" spans="1:59" x14ac:dyDescent="0.3">
      <c r="A43" s="33" t="str">
        <f>IF(Eksplikatsioon!A44=0,"",Eksplikatsioon!A44)</f>
        <v>01</v>
      </c>
      <c r="B43" s="77" t="str">
        <f>IF(Eksplikatsioon!B44=0,"",Eksplikatsioon!B44)</f>
        <v>134</v>
      </c>
      <c r="C43" s="33" t="str">
        <f>IF(Eksplikatsioon!C44=0,"",Eksplikatsioon!C44)</f>
        <v>ÜÜRITAV PIND</v>
      </c>
      <c r="D43" s="33" t="str">
        <f>IF(Eksplikatsioon!D44=0,"",Eksplikatsioon!D44)</f>
        <v>Kabinet/Büroo</v>
      </c>
      <c r="E43" s="75">
        <f>IF(Eksplikatsioon!F44=0,"",Eksplikatsioon!F44)</f>
        <v>29.4</v>
      </c>
      <c r="F43" s="33" t="str">
        <f>IF(Eksplikatsioon!H44=0,"",Eksplikatsioon!H44)</f>
        <v/>
      </c>
      <c r="G43" s="33" t="str">
        <f>IF(Eksplikatsioon!J44=0,"",Eksplikatsioon!J44)</f>
        <v>Ainukasutuses pind</v>
      </c>
      <c r="H43" s="33" t="str">
        <f>IF(Eksplikatsioon!K44=0,"",Eksplikatsioon!K44)</f>
        <v>Terviseamet</v>
      </c>
      <c r="I43" s="33" t="str">
        <f>IF(Eksplikatsioon!L44=0,"",Eksplikatsioon!L44)</f>
        <v>PALDISKI MNT _03</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8"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0" t="str">
        <f t="shared" ca="1" si="8"/>
        <v/>
      </c>
      <c r="BF43" s="50"/>
      <c r="BG43" s="50"/>
    </row>
    <row r="44" spans="1:59" x14ac:dyDescent="0.3">
      <c r="A44" s="33" t="str">
        <f>IF(Eksplikatsioon!A45=0,"",Eksplikatsioon!A45)</f>
        <v>01</v>
      </c>
      <c r="B44" s="77" t="str">
        <f>IF(Eksplikatsioon!B45=0,"",Eksplikatsioon!B45)</f>
        <v>135</v>
      </c>
      <c r="C44" s="33" t="str">
        <f>IF(Eksplikatsioon!C45=0,"",Eksplikatsioon!C45)</f>
        <v>ÜÜRITAV PIND</v>
      </c>
      <c r="D44" s="33" t="str">
        <f>IF(Eksplikatsioon!D45=0,"",Eksplikatsioon!D45)</f>
        <v>Hoiuruum/Ladu</v>
      </c>
      <c r="E44" s="75">
        <f>IF(Eksplikatsioon!F45=0,"",Eksplikatsioon!F45)</f>
        <v>10.7</v>
      </c>
      <c r="F44" s="33" t="str">
        <f>IF(Eksplikatsioon!H45=0,"",Eksplikatsioon!H45)</f>
        <v/>
      </c>
      <c r="G44" s="33" t="str">
        <f>IF(Eksplikatsioon!J45=0,"",Eksplikatsioon!J45)</f>
        <v>Ainukasutuses pind</v>
      </c>
      <c r="H44" s="33" t="str">
        <f>IF(Eksplikatsioon!K45=0,"",Eksplikatsioon!K45)</f>
        <v>Terviseamet</v>
      </c>
      <c r="I44" s="33" t="str">
        <f>IF(Eksplikatsioon!L45=0,"",Eksplikatsioon!L45)</f>
        <v>PALDISKI MNT _03</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8"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0" t="str">
        <f t="shared" ca="1" si="8"/>
        <v/>
      </c>
      <c r="BF44" s="50"/>
      <c r="BG44" s="50"/>
    </row>
    <row r="45" spans="1:59" x14ac:dyDescent="0.3">
      <c r="A45" s="33" t="str">
        <f>IF(Eksplikatsioon!A46=0,"",Eksplikatsioon!A46)</f>
        <v>01</v>
      </c>
      <c r="B45" s="77" t="str">
        <f>IF(Eksplikatsioon!B46=0,"",Eksplikatsioon!B46)</f>
        <v>136</v>
      </c>
      <c r="C45" s="33" t="str">
        <f>IF(Eksplikatsioon!C46=0,"",Eksplikatsioon!C46)</f>
        <v>ÜÜRITAV PIND</v>
      </c>
      <c r="D45" s="33" t="str">
        <f>IF(Eksplikatsioon!D46=0,"",Eksplikatsioon!D46)</f>
        <v>Arhiiv</v>
      </c>
      <c r="E45" s="75">
        <f>IF(Eksplikatsioon!F46=0,"",Eksplikatsioon!F46)</f>
        <v>174</v>
      </c>
      <c r="F45" s="33" t="str">
        <f>IF(Eksplikatsioon!H46=0,"",Eksplikatsioon!H46)</f>
        <v/>
      </c>
      <c r="G45" s="33" t="str">
        <f>IF(Eksplikatsioon!J46=0,"",Eksplikatsioon!J46)</f>
        <v>Ainukasutuses pind</v>
      </c>
      <c r="H45" s="33" t="str">
        <f>IF(Eksplikatsioon!K46=0,"",Eksplikatsioon!K46)</f>
        <v>Terviseamet</v>
      </c>
      <c r="I45" s="33" t="str">
        <f>IF(Eksplikatsioon!L46=0,"",Eksplikatsioon!L46)</f>
        <v>PALDISKI MNT _03</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8"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0" t="str">
        <f t="shared" ca="1" si="8"/>
        <v/>
      </c>
      <c r="BF45" s="50"/>
      <c r="BG45" s="50"/>
    </row>
    <row r="46" spans="1:59" x14ac:dyDescent="0.3">
      <c r="A46" s="33" t="str">
        <f>IF(Eksplikatsioon!A47=0,"",Eksplikatsioon!A47)</f>
        <v>01</v>
      </c>
      <c r="B46" s="77" t="str">
        <f>IF(Eksplikatsioon!B47=0,"",Eksplikatsioon!B47)</f>
        <v>137</v>
      </c>
      <c r="C46" s="33" t="str">
        <f>IF(Eksplikatsioon!C47=0,"",Eksplikatsioon!C47)</f>
        <v>ÜÜRITAV PIND</v>
      </c>
      <c r="D46" s="33" t="str">
        <f>IF(Eksplikatsioon!D47=0,"",Eksplikatsioon!D47)</f>
        <v>Hoiuruum/Ladu</v>
      </c>
      <c r="E46" s="75">
        <f>IF(Eksplikatsioon!F47=0,"",Eksplikatsioon!F47)</f>
        <v>9.1999999999999993</v>
      </c>
      <c r="F46" s="33" t="str">
        <f>IF(Eksplikatsioon!H47=0,"",Eksplikatsioon!H47)</f>
        <v/>
      </c>
      <c r="G46" s="33" t="str">
        <f>IF(Eksplikatsioon!J47=0,"",Eksplikatsioon!J47)</f>
        <v>Ainukasutuses pind</v>
      </c>
      <c r="H46" s="33" t="str">
        <f>IF(Eksplikatsioon!K47=0,"",Eksplikatsioon!K47)</f>
        <v>Terviseamet</v>
      </c>
      <c r="I46" s="33" t="str">
        <f>IF(Eksplikatsioon!L47=0,"",Eksplikatsioon!L47)</f>
        <v>PALDISKI MNT _03</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8"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0" t="str">
        <f t="shared" ca="1" si="8"/>
        <v/>
      </c>
      <c r="BF46" s="50"/>
      <c r="BG46" s="50"/>
    </row>
    <row r="47" spans="1:59" x14ac:dyDescent="0.3">
      <c r="A47" s="33" t="str">
        <f>IF(Eksplikatsioon!A48=0,"",Eksplikatsioon!A48)</f>
        <v>01</v>
      </c>
      <c r="B47" s="77" t="str">
        <f>IF(Eksplikatsioon!B48=0,"",Eksplikatsioon!B48)</f>
        <v>138</v>
      </c>
      <c r="C47" s="33" t="str">
        <f>IF(Eksplikatsioon!C48=0,"",Eksplikatsioon!C48)</f>
        <v>ÜÜRITAV PIND</v>
      </c>
      <c r="D47" s="33" t="str">
        <f>IF(Eksplikatsioon!D48=0,"",Eksplikatsioon!D48)</f>
        <v>Koristus- ja hooldusruum</v>
      </c>
      <c r="E47" s="75">
        <f>IF(Eksplikatsioon!F48=0,"",Eksplikatsioon!F48)</f>
        <v>9.3000000000000007</v>
      </c>
      <c r="F47" s="33" t="str">
        <f>IF(Eksplikatsioon!H48=0,"",Eksplikatsioon!H48)</f>
        <v/>
      </c>
      <c r="G47" s="33" t="str">
        <f>IF(Eksplikatsioon!J48=0,"",Eksplikatsioon!J48)</f>
        <v>Ainukasutuses pind</v>
      </c>
      <c r="H47" s="33" t="str">
        <f>IF(Eksplikatsioon!K48=0,"",Eksplikatsioon!K48)</f>
        <v>Terviseamet</v>
      </c>
      <c r="I47" s="33" t="str">
        <f>IF(Eksplikatsioon!L48=0,"",Eksplikatsioon!L48)</f>
        <v>PALDISKI MNT _03</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8"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0" t="str">
        <f t="shared" ca="1" si="8"/>
        <v/>
      </c>
      <c r="BF47" s="50"/>
      <c r="BG47" s="50"/>
    </row>
    <row r="48" spans="1:59" x14ac:dyDescent="0.3">
      <c r="A48" s="33" t="str">
        <f>IF(Eksplikatsioon!A49=0,"",Eksplikatsioon!A49)</f>
        <v>01</v>
      </c>
      <c r="B48" s="77" t="str">
        <f>IF(Eksplikatsioon!B49=0,"",Eksplikatsioon!B49)</f>
        <v>139</v>
      </c>
      <c r="C48" s="33" t="str">
        <f>IF(Eksplikatsioon!C49=0,"",Eksplikatsioon!C49)</f>
        <v>ÜÜRITAV PIND</v>
      </c>
      <c r="D48" s="33" t="str">
        <f>IF(Eksplikatsioon!D49=0,"",Eksplikatsioon!D49)</f>
        <v>WC</v>
      </c>
      <c r="E48" s="75">
        <f>IF(Eksplikatsioon!F49=0,"",Eksplikatsioon!F49)</f>
        <v>3.2</v>
      </c>
      <c r="F48" s="33" t="str">
        <f>IF(Eksplikatsioon!H49=0,"",Eksplikatsioon!H49)</f>
        <v/>
      </c>
      <c r="G48" s="33" t="str">
        <f>IF(Eksplikatsioon!J49=0,"",Eksplikatsioon!J49)</f>
        <v>Ainukasutuses pind</v>
      </c>
      <c r="H48" s="33" t="str">
        <f>IF(Eksplikatsioon!K49=0,"",Eksplikatsioon!K49)</f>
        <v>Terviseamet</v>
      </c>
      <c r="I48" s="33" t="str">
        <f>IF(Eksplikatsioon!L49=0,"",Eksplikatsioon!L49)</f>
        <v>PALDISKI MNT _03</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8"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0" t="str">
        <f t="shared" ca="1" si="8"/>
        <v/>
      </c>
      <c r="BF48" s="50"/>
      <c r="BG48" s="50"/>
    </row>
    <row r="49" spans="1:59" x14ac:dyDescent="0.3">
      <c r="A49" s="33" t="str">
        <f>IF(Eksplikatsioon!A50=0,"",Eksplikatsioon!A50)</f>
        <v>01</v>
      </c>
      <c r="B49" s="77" t="str">
        <f>IF(Eksplikatsioon!B50=0,"",Eksplikatsioon!B50)</f>
        <v>140</v>
      </c>
      <c r="C49" s="33" t="str">
        <f>IF(Eksplikatsioon!C50=0,"",Eksplikatsioon!C50)</f>
        <v>ÜÜRITAV PIND</v>
      </c>
      <c r="D49" s="33" t="str">
        <f>IF(Eksplikatsioon!D50=0,"",Eksplikatsioon!D50)</f>
        <v>Koridor</v>
      </c>
      <c r="E49" s="75">
        <f>IF(Eksplikatsioon!F50=0,"",Eksplikatsioon!F50)</f>
        <v>17.7</v>
      </c>
      <c r="F49" s="33" t="str">
        <f>IF(Eksplikatsioon!H50=0,"",Eksplikatsioon!H50)</f>
        <v/>
      </c>
      <c r="G49" s="33" t="str">
        <f>IF(Eksplikatsioon!J50=0,"",Eksplikatsioon!J50)</f>
        <v>Ainukasutuses pind</v>
      </c>
      <c r="H49" s="33" t="str">
        <f>IF(Eksplikatsioon!K50=0,"",Eksplikatsioon!K50)</f>
        <v>Terviseamet</v>
      </c>
      <c r="I49" s="33" t="str">
        <f>IF(Eksplikatsioon!L50=0,"",Eksplikatsioon!L50)</f>
        <v>PALDISKI MNT _03</v>
      </c>
      <c r="J49" s="4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2" t="str">
        <f>IFERROR(IF($G49=Tabelid!$L$6,$E49*J49,IFERROR($E49*J49/SUM($J49:$AB49)*(Eksplikatsioon!O50)/SUMPRODUCT($J49:$AB49,Eksplikatsioon!$O50:$AG50),"")),"")</f>
        <v/>
      </c>
      <c r="AD49" s="42" t="str">
        <f>IFERROR(IF($G49=Tabelid!$L$6,$E49*K49,IFERROR($E49*K49/SUM($J49:$AB49)*(Eksplikatsioon!P50)/SUMPRODUCT($J49:$AB49,Eksplikatsioon!$O50:$AG50),"")),"")</f>
        <v/>
      </c>
      <c r="AE49" s="42" t="str">
        <f>IFERROR(IF($G49=Tabelid!$L$6,$E49*L49,IFERROR($E49*L49/SUM($J49:$AB49)*(Eksplikatsioon!Q50)/SUMPRODUCT($J49:$AB49,Eksplikatsioon!$O50:$AG50),"")),"")</f>
        <v/>
      </c>
      <c r="AF49" s="42" t="str">
        <f>IFERROR(IF($G49=Tabelid!$L$6,$E49*M49,IFERROR($E49*M49/SUM($J49:$AB49)*(Eksplikatsioon!R50)/SUMPRODUCT($J49:$AB49,Eksplikatsioon!$O50:$AG50),"")),"")</f>
        <v/>
      </c>
      <c r="AG49" s="42" t="str">
        <f>IFERROR(IF($G49=Tabelid!$L$6,$E49*N49,IFERROR($E49*N49/SUM($J49:$AB49)*(Eksplikatsioon!S50)/SUMPRODUCT($J49:$AB49,Eksplikatsioon!$O50:$AG50),"")),"")</f>
        <v/>
      </c>
      <c r="AH49" s="42" t="str">
        <f>IFERROR(IF($G49=Tabelid!$L$6,$E49*O49,IFERROR($E49*O49/SUM($J49:$AB49)*(Eksplikatsioon!T50)/SUMPRODUCT($J49:$AB49,Eksplikatsioon!$O50:$AG50),"")),"")</f>
        <v/>
      </c>
      <c r="AI49" s="42" t="str">
        <f>IFERROR(IF($G49=Tabelid!$L$6,$E49*P49,IFERROR($E49*P49/SUM($J49:$AB49)*(Eksplikatsioon!U50)/SUMPRODUCT($J49:$AB49,Eksplikatsioon!$O50:$AG50),"")),"")</f>
        <v/>
      </c>
      <c r="AJ49" s="42" t="str">
        <f>IFERROR(IF($G49=Tabelid!$L$6,$E49*Q49,IFERROR($E49*Q49/SUM($J49:$AB49)*(Eksplikatsioon!V50)/SUMPRODUCT($J49:$AB49,Eksplikatsioon!$O50:$AG50),"")),"")</f>
        <v/>
      </c>
      <c r="AK49" s="42" t="str">
        <f>IFERROR(IF($G49=Tabelid!$L$6,$E49*R49,IFERROR($E49*R49/SUM($J49:$AB49)*(Eksplikatsioon!W50)/SUMPRODUCT($J49:$AB49,Eksplikatsioon!$O50:$AG50),"")),"")</f>
        <v/>
      </c>
      <c r="AL49" s="42" t="str">
        <f>IFERROR(IF($G49=Tabelid!$L$6,$E49*S49,IFERROR($E49*S49/SUM($J49:$AB49)*(Eksplikatsioon!X50)/SUMPRODUCT($J49:$AB49,Eksplikatsioon!$O50:$AG50),"")),"")</f>
        <v/>
      </c>
      <c r="AM49" s="42" t="str">
        <f>IFERROR(IF($G49=Tabelid!$L$6,$E49*T49,IFERROR($E49*T49/SUM($J49:$AB49)*(Eksplikatsioon!Y50)/SUMPRODUCT($J49:$AB49,Eksplikatsioon!$O50:$AG50),"")),"")</f>
        <v/>
      </c>
      <c r="AN49" s="42" t="str">
        <f>IFERROR(IF($G49=Tabelid!$L$6,$E49*U49,IFERROR($E49*U49/SUM($J49:$AB49)*(Eksplikatsioon!Z50)/SUMPRODUCT($J49:$AB49,Eksplikatsioon!$O50:$AG50),"")),"")</f>
        <v/>
      </c>
      <c r="AO49" s="42" t="str">
        <f>IFERROR(IF($G49=Tabelid!$L$6,$E49*V49,IFERROR($E49*V49/SUM($J49:$AB49)*(Eksplikatsioon!AA50)/SUMPRODUCT($J49:$AB49,Eksplikatsioon!$O50:$AG50),"")),"")</f>
        <v/>
      </c>
      <c r="AP49" s="42" t="str">
        <f>IFERROR(IF($G49=Tabelid!$L$6,$E49*W49,IFERROR($E49*W49/SUM($J49:$AB49)*(Eksplikatsioon!AB50)/SUMPRODUCT($J49:$AB49,Eksplikatsioon!$O50:$AG50),"")),"")</f>
        <v/>
      </c>
      <c r="AQ49" s="42" t="str">
        <f>IFERROR(IF($G49=Tabelid!$L$6,$E49*X49,IFERROR($E49*X49/SUM($J49:$AB49)*(Eksplikatsioon!AC50)/SUMPRODUCT($J49:$AB49,Eksplikatsioon!$O50:$AG50),"")),"")</f>
        <v/>
      </c>
      <c r="AR49" s="42" t="str">
        <f>IFERROR(IF($G49=Tabelid!$L$6,$E49*Y49,IFERROR($E49*Y49/SUM($J49:$AB49)*(Eksplikatsioon!AD50)/SUMPRODUCT($J49:$AB49,Eksplikatsioon!$O50:$AG50),"")),"")</f>
        <v/>
      </c>
      <c r="AS49" s="42" t="str">
        <f>IFERROR(IF($G49=Tabelid!$L$6,$E49*Z49,IFERROR($E49*Z49/SUM($J49:$AB49)*(Eksplikatsioon!AE50)/SUMPRODUCT($J49:$AB49,Eksplikatsioon!$O50:$AG50),"")),"")</f>
        <v/>
      </c>
      <c r="AT49" s="42" t="str">
        <f>IFERROR(IF($G49=Tabelid!$L$6,$E49*AA49,IFERROR($E49*AA49/SUM($J49:$AB49)*(Eksplikatsioon!AF50)/SUMPRODUCT($J49:$AB49,Eksplikatsioon!$O50:$AG50),"")),"")</f>
        <v/>
      </c>
      <c r="AU49" s="42" t="str">
        <f>IFERROR(IF($G49=Tabelid!$L$6,$E49*AB49,IFERROR($E49*AB49/SUM($J49:$AB49)*(Eksplikatsioon!AG50)/SUMPRODUCT($J49:$AB49,Eksplikatsioon!$O50:$AG50),"")),"")</f>
        <v/>
      </c>
      <c r="BF49" s="50"/>
      <c r="BG49" s="50"/>
    </row>
    <row r="50" spans="1:59" x14ac:dyDescent="0.3">
      <c r="A50" s="33" t="str">
        <f>IF(Eksplikatsioon!A51=0,"",Eksplikatsioon!A51)</f>
        <v>01</v>
      </c>
      <c r="B50" s="77" t="str">
        <f>IF(Eksplikatsioon!B51=0,"",Eksplikatsioon!B51)</f>
        <v>141</v>
      </c>
      <c r="C50" s="33" t="str">
        <f>IF(Eksplikatsioon!C51=0,"",Eksplikatsioon!C51)</f>
        <v>ÜÜRITAV PIND</v>
      </c>
      <c r="D50" s="33" t="str">
        <f>IF(Eksplikatsioon!D51=0,"",Eksplikatsioon!D51)</f>
        <v>Kabinet/Büroo</v>
      </c>
      <c r="E50" s="75">
        <f>IF(Eksplikatsioon!F51=0,"",Eksplikatsioon!F51)</f>
        <v>10.6</v>
      </c>
      <c r="F50" s="33" t="str">
        <f>IF(Eksplikatsioon!H51=0,"",Eksplikatsioon!H51)</f>
        <v/>
      </c>
      <c r="G50" s="33" t="str">
        <f>IF(Eksplikatsioon!J51=0,"",Eksplikatsioon!J51)</f>
        <v>Ainukasutuses pind</v>
      </c>
      <c r="H50" s="33" t="str">
        <f>IF(Eksplikatsioon!K51=0,"",Eksplikatsioon!K51)</f>
        <v>Terviseamet</v>
      </c>
      <c r="I50" s="33" t="str">
        <f>IF(Eksplikatsioon!L51=0,"",Eksplikatsioon!L51)</f>
        <v>PALDISKI MNT _03</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3">
      <c r="A51" s="33" t="str">
        <f>IF(Eksplikatsioon!A52=0,"",Eksplikatsioon!A52)</f>
        <v>01</v>
      </c>
      <c r="B51" s="77" t="str">
        <f>IF(Eksplikatsioon!B52=0,"",Eksplikatsioon!B52)</f>
        <v>142</v>
      </c>
      <c r="C51" s="33" t="str">
        <f>IF(Eksplikatsioon!C52=0,"",Eksplikatsioon!C52)</f>
        <v>ÜÜRITAV PIND</v>
      </c>
      <c r="D51" s="33" t="str">
        <f>IF(Eksplikatsioon!D52=0,"",Eksplikatsioon!D52)</f>
        <v>Ooteruum/Teenindusruum</v>
      </c>
      <c r="E51" s="75">
        <f>IF(Eksplikatsioon!F52=0,"",Eksplikatsioon!F52)</f>
        <v>32</v>
      </c>
      <c r="F51" s="33" t="str">
        <f>IF(Eksplikatsioon!H52=0,"",Eksplikatsioon!H52)</f>
        <v/>
      </c>
      <c r="G51" s="33" t="str">
        <f>IF(Eksplikatsioon!J52=0,"",Eksplikatsioon!J52)</f>
        <v>Ainukasutuses pind</v>
      </c>
      <c r="H51" s="33" t="str">
        <f>IF(Eksplikatsioon!K52=0,"",Eksplikatsioon!K52)</f>
        <v>Terviseamet</v>
      </c>
      <c r="I51" s="33" t="str">
        <f>IF(Eksplikatsioon!L52=0,"",Eksplikatsioon!L52)</f>
        <v>PALDISKI MNT _03</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3">
      <c r="A52" s="33" t="str">
        <f>IF(Eksplikatsioon!A53=0,"",Eksplikatsioon!A53)</f>
        <v>01</v>
      </c>
      <c r="B52" s="77" t="str">
        <f>IF(Eksplikatsioon!B53=0,"",Eksplikatsioon!B53)</f>
        <v>143</v>
      </c>
      <c r="C52" s="33" t="str">
        <f>IF(Eksplikatsioon!C53=0,"",Eksplikatsioon!C53)</f>
        <v>ÜÜRITAV PIND</v>
      </c>
      <c r="D52" s="33" t="str">
        <f>IF(Eksplikatsioon!D53=0,"",Eksplikatsioon!D53)</f>
        <v>Tuulekoda</v>
      </c>
      <c r="E52" s="75">
        <f>IF(Eksplikatsioon!F53=0,"",Eksplikatsioon!F53)</f>
        <v>4.5</v>
      </c>
      <c r="F52" s="33" t="str">
        <f>IF(Eksplikatsioon!H53=0,"",Eksplikatsioon!H53)</f>
        <v/>
      </c>
      <c r="G52" s="33" t="str">
        <f>IF(Eksplikatsioon!J53=0,"",Eksplikatsioon!J53)</f>
        <v>Ainukasutuses pind</v>
      </c>
      <c r="H52" s="33" t="str">
        <f>IF(Eksplikatsioon!K53=0,"",Eksplikatsioon!K53)</f>
        <v>Terviseamet</v>
      </c>
      <c r="I52" s="33" t="str">
        <f>IF(Eksplikatsioon!L53=0,"",Eksplikatsioon!L53)</f>
        <v>PALDISKI MNT _03</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3">
      <c r="A53" s="33" t="str">
        <f>IF(Eksplikatsioon!A54=0,"",Eksplikatsioon!A54)</f>
        <v>01</v>
      </c>
      <c r="B53" s="77" t="str">
        <f>IF(Eksplikatsioon!B54=0,"",Eksplikatsioon!B54)</f>
        <v>144</v>
      </c>
      <c r="C53" s="33" t="str">
        <f>IF(Eksplikatsioon!C54=0,"",Eksplikatsioon!C54)</f>
        <v>ÜÜRITAV PIND</v>
      </c>
      <c r="D53" s="33" t="str">
        <f>IF(Eksplikatsioon!D54=0,"",Eksplikatsioon!D54)</f>
        <v>Ooteruum/Teenindusruum</v>
      </c>
      <c r="E53" s="75">
        <f>IF(Eksplikatsioon!F54=0,"",Eksplikatsioon!F54)</f>
        <v>13.6</v>
      </c>
      <c r="F53" s="33" t="str">
        <f>IF(Eksplikatsioon!H54=0,"",Eksplikatsioon!H54)</f>
        <v/>
      </c>
      <c r="G53" s="33" t="str">
        <f>IF(Eksplikatsioon!J54=0,"",Eksplikatsioon!J54)</f>
        <v>Ainukasutuses pind</v>
      </c>
      <c r="H53" s="33" t="str">
        <f>IF(Eksplikatsioon!K54=0,"",Eksplikatsioon!K54)</f>
        <v>Terviseamet</v>
      </c>
      <c r="I53" s="33" t="str">
        <f>IF(Eksplikatsioon!L54=0,"",Eksplikatsioon!L54)</f>
        <v>PALDISKI MNT _03</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3">
      <c r="A54" s="33" t="str">
        <f>IF(Eksplikatsioon!A55=0,"",Eksplikatsioon!A55)</f>
        <v>01</v>
      </c>
      <c r="B54" s="77" t="str">
        <f>IF(Eksplikatsioon!B55=0,"",Eksplikatsioon!B55)</f>
        <v>145</v>
      </c>
      <c r="C54" s="33" t="str">
        <f>IF(Eksplikatsioon!C55=0,"",Eksplikatsioon!C55)</f>
        <v>ÜÜRITAV PIND</v>
      </c>
      <c r="D54" s="33" t="str">
        <f>IF(Eksplikatsioon!D55=0,"",Eksplikatsioon!D55)</f>
        <v>Nõupidamise ruum</v>
      </c>
      <c r="E54" s="75">
        <f>IF(Eksplikatsioon!F55=0,"",Eksplikatsioon!F55)</f>
        <v>19.100000000000001</v>
      </c>
      <c r="F54" s="33" t="str">
        <f>IF(Eksplikatsioon!H55=0,"",Eksplikatsioon!H55)</f>
        <v/>
      </c>
      <c r="G54" s="33" t="str">
        <f>IF(Eksplikatsioon!J55=0,"",Eksplikatsioon!J55)</f>
        <v>Ainukasutuses pind</v>
      </c>
      <c r="H54" s="33" t="str">
        <f>IF(Eksplikatsioon!K55=0,"",Eksplikatsioon!K55)</f>
        <v>Terviseamet</v>
      </c>
      <c r="I54" s="33" t="str">
        <f>IF(Eksplikatsioon!L55=0,"",Eksplikatsioon!L55)</f>
        <v>PALDISKI MNT _03</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3">
      <c r="A55" s="33" t="str">
        <f>IF(Eksplikatsioon!A56=0,"",Eksplikatsioon!A56)</f>
        <v>01</v>
      </c>
      <c r="B55" s="77" t="str">
        <f>IF(Eksplikatsioon!B56=0,"",Eksplikatsioon!B56)</f>
        <v>146</v>
      </c>
      <c r="C55" s="33" t="str">
        <f>IF(Eksplikatsioon!C56=0,"",Eksplikatsioon!C56)</f>
        <v>ÜÜRITAV PIND</v>
      </c>
      <c r="D55" s="33" t="str">
        <f>IF(Eksplikatsioon!D56=0,"",Eksplikatsioon!D56)</f>
        <v>Kabinet/Büroo</v>
      </c>
      <c r="E55" s="75">
        <f>IF(Eksplikatsioon!F56=0,"",Eksplikatsioon!F56)</f>
        <v>4.5</v>
      </c>
      <c r="F55" s="33" t="str">
        <f>IF(Eksplikatsioon!H56=0,"",Eksplikatsioon!H56)</f>
        <v/>
      </c>
      <c r="G55" s="33" t="str">
        <f>IF(Eksplikatsioon!J56=0,"",Eksplikatsioon!J56)</f>
        <v>Ainukasutuses pind</v>
      </c>
      <c r="H55" s="33" t="str">
        <f>IF(Eksplikatsioon!K56=0,"",Eksplikatsioon!K56)</f>
        <v>Terviseamet</v>
      </c>
      <c r="I55" s="33" t="str">
        <f>IF(Eksplikatsioon!L56=0,"",Eksplikatsioon!L56)</f>
        <v>PALDISKI MNT _03</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3">
      <c r="A56" s="33" t="str">
        <f>IF(Eksplikatsioon!A57=0,"",Eksplikatsioon!A57)</f>
        <v>01</v>
      </c>
      <c r="B56" s="77" t="str">
        <f>IF(Eksplikatsioon!B57=0,"",Eksplikatsioon!B57)</f>
        <v>147</v>
      </c>
      <c r="C56" s="33" t="str">
        <f>IF(Eksplikatsioon!C57=0,"",Eksplikatsioon!C57)</f>
        <v>ÜÜRITAV PIND</v>
      </c>
      <c r="D56" s="33" t="str">
        <f>IF(Eksplikatsioon!D57=0,"",Eksplikatsioon!D57)</f>
        <v>Aatrium/Fuajee</v>
      </c>
      <c r="E56" s="75">
        <f>IF(Eksplikatsioon!F57=0,"",Eksplikatsioon!F57)</f>
        <v>41.4</v>
      </c>
      <c r="F56" s="33" t="str">
        <f>IF(Eksplikatsioon!H57=0,"",Eksplikatsioon!H57)</f>
        <v/>
      </c>
      <c r="G56" s="33" t="str">
        <f>IF(Eksplikatsioon!J57=0,"",Eksplikatsioon!J57)</f>
        <v>Ainukasutuses pind</v>
      </c>
      <c r="H56" s="33" t="str">
        <f>IF(Eksplikatsioon!K57=0,"",Eksplikatsioon!K57)</f>
        <v>Terviseamet</v>
      </c>
      <c r="I56" s="33" t="str">
        <f>IF(Eksplikatsioon!L57=0,"",Eksplikatsioon!L57)</f>
        <v>PALDISKI MNT _03</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3">
      <c r="A57" s="33" t="str">
        <f>IF(Eksplikatsioon!A58=0,"",Eksplikatsioon!A58)</f>
        <v>01</v>
      </c>
      <c r="B57" s="77" t="str">
        <f>IF(Eksplikatsioon!B58=0,"",Eksplikatsioon!B58)</f>
        <v>148</v>
      </c>
      <c r="C57" s="33" t="str">
        <f>IF(Eksplikatsioon!C58=0,"",Eksplikatsioon!C58)</f>
        <v>ÜÜRITAV PIND</v>
      </c>
      <c r="D57" s="33" t="str">
        <f>IF(Eksplikatsioon!D58=0,"",Eksplikatsioon!D58)</f>
        <v>WC</v>
      </c>
      <c r="E57" s="75">
        <f>IF(Eksplikatsioon!F58=0,"",Eksplikatsioon!F58)</f>
        <v>6.1</v>
      </c>
      <c r="F57" s="33" t="str">
        <f>IF(Eksplikatsioon!H58=0,"",Eksplikatsioon!H58)</f>
        <v/>
      </c>
      <c r="G57" s="33" t="str">
        <f>IF(Eksplikatsioon!J58=0,"",Eksplikatsioon!J58)</f>
        <v>Ainukasutuses pind</v>
      </c>
      <c r="H57" s="33" t="str">
        <f>IF(Eksplikatsioon!K58=0,"",Eksplikatsioon!K58)</f>
        <v>Terviseamet</v>
      </c>
      <c r="I57" s="33" t="str">
        <f>IF(Eksplikatsioon!L58=0,"",Eksplikatsioon!L58)</f>
        <v>PALDISKI MNT _03</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3">
      <c r="A58" s="33" t="str">
        <f>IF(Eksplikatsioon!A59=0,"",Eksplikatsioon!A59)</f>
        <v>01</v>
      </c>
      <c r="B58" s="77" t="str">
        <f>IF(Eksplikatsioon!B59=0,"",Eksplikatsioon!B59)</f>
        <v>149</v>
      </c>
      <c r="C58" s="33" t="str">
        <f>IF(Eksplikatsioon!C59=0,"",Eksplikatsioon!C59)</f>
        <v>ÜÜRITAV PIND</v>
      </c>
      <c r="D58" s="33" t="str">
        <f>IF(Eksplikatsioon!D59=0,"",Eksplikatsioon!D59)</f>
        <v>Nõupidamise ruum</v>
      </c>
      <c r="E58" s="75">
        <f>IF(Eksplikatsioon!F59=0,"",Eksplikatsioon!F59)</f>
        <v>15.7</v>
      </c>
      <c r="F58" s="33" t="str">
        <f>IF(Eksplikatsioon!H59=0,"",Eksplikatsioon!H59)</f>
        <v/>
      </c>
      <c r="G58" s="33" t="str">
        <f>IF(Eksplikatsioon!J59=0,"",Eksplikatsioon!J59)</f>
        <v>Ainukasutuses pind</v>
      </c>
      <c r="H58" s="33" t="str">
        <f>IF(Eksplikatsioon!K59=0,"",Eksplikatsioon!K59)</f>
        <v>Terviseamet</v>
      </c>
      <c r="I58" s="33" t="str">
        <f>IF(Eksplikatsioon!L59=0,"",Eksplikatsioon!L59)</f>
        <v>PALDISKI MNT _03</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3">
      <c r="A59" s="33" t="str">
        <f>IF(Eksplikatsioon!A60=0,"",Eksplikatsioon!A60)</f>
        <v>01</v>
      </c>
      <c r="B59" s="77" t="str">
        <f>IF(Eksplikatsioon!B60=0,"",Eksplikatsioon!B60)</f>
        <v>150</v>
      </c>
      <c r="C59" s="33" t="str">
        <f>IF(Eksplikatsioon!C60=0,"",Eksplikatsioon!C60)</f>
        <v>ÜÜRITAV PIND</v>
      </c>
      <c r="D59" s="33" t="str">
        <f>IF(Eksplikatsioon!D60=0,"",Eksplikatsioon!D60)</f>
        <v>Nõupidamise ruum</v>
      </c>
      <c r="E59" s="75">
        <f>IF(Eksplikatsioon!F60=0,"",Eksplikatsioon!F60)</f>
        <v>15.5</v>
      </c>
      <c r="F59" s="33" t="str">
        <f>IF(Eksplikatsioon!H60=0,"",Eksplikatsioon!H60)</f>
        <v/>
      </c>
      <c r="G59" s="33" t="str">
        <f>IF(Eksplikatsioon!J60=0,"",Eksplikatsioon!J60)</f>
        <v>Ainukasutuses pind</v>
      </c>
      <c r="H59" s="33" t="str">
        <f>IF(Eksplikatsioon!K60=0,"",Eksplikatsioon!K60)</f>
        <v>Terviseamet</v>
      </c>
      <c r="I59" s="33" t="str">
        <f>IF(Eksplikatsioon!L60=0,"",Eksplikatsioon!L60)</f>
        <v>PALDISKI MNT _03</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3">
      <c r="A60" s="33" t="str">
        <f>IF(Eksplikatsioon!A61=0,"",Eksplikatsioon!A61)</f>
        <v>01</v>
      </c>
      <c r="B60" s="77" t="str">
        <f>IF(Eksplikatsioon!B61=0,"",Eksplikatsioon!B61)</f>
        <v>151</v>
      </c>
      <c r="C60" s="33" t="str">
        <f>IF(Eksplikatsioon!C61=0,"",Eksplikatsioon!C61)</f>
        <v>ÜÜRITAV PIND</v>
      </c>
      <c r="D60" s="33" t="str">
        <f>IF(Eksplikatsioon!D61=0,"",Eksplikatsioon!D61)</f>
        <v>Koridor</v>
      </c>
      <c r="E60" s="75">
        <f>IF(Eksplikatsioon!F61=0,"",Eksplikatsioon!F61)</f>
        <v>29.9</v>
      </c>
      <c r="F60" s="33" t="str">
        <f>IF(Eksplikatsioon!H61=0,"",Eksplikatsioon!H61)</f>
        <v/>
      </c>
      <c r="G60" s="33" t="str">
        <f>IF(Eksplikatsioon!J61=0,"",Eksplikatsioon!J61)</f>
        <v>Ainukasutuses pind</v>
      </c>
      <c r="H60" s="33" t="str">
        <f>IF(Eksplikatsioon!K61=0,"",Eksplikatsioon!K61)</f>
        <v>Terviseamet</v>
      </c>
      <c r="I60" s="33" t="str">
        <f>IF(Eksplikatsioon!L61=0,"",Eksplikatsioon!L61)</f>
        <v>PALDISKI MNT _03</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3">
      <c r="A61" s="33" t="str">
        <f>IF(Eksplikatsioon!A62=0,"",Eksplikatsioon!A62)</f>
        <v>01</v>
      </c>
      <c r="B61" s="77" t="str">
        <f>IF(Eksplikatsioon!B62=0,"",Eksplikatsioon!B62)</f>
        <v>157</v>
      </c>
      <c r="C61" s="33" t="str">
        <f>IF(Eksplikatsioon!C62=0,"",Eksplikatsioon!C62)</f>
        <v>TEHNOPIND</v>
      </c>
      <c r="D61" s="33" t="str">
        <f>IF(Eksplikatsioon!D62=0,"",Eksplikatsioon!D62)</f>
        <v>Jahutusruum</v>
      </c>
      <c r="E61" s="75">
        <f>IF(Eksplikatsioon!F62=0,"",Eksplikatsioon!F62)</f>
        <v>42.9</v>
      </c>
      <c r="F61" s="33" t="str">
        <f>IF(Eksplikatsioon!H62=0,"",Eksplikatsioon!H62)</f>
        <v/>
      </c>
      <c r="G61" s="33" t="str">
        <f>IF(Eksplikatsioon!J62=0,"",Eksplikatsioon!J62)</f>
        <v/>
      </c>
      <c r="H61" s="33" t="str">
        <f>IF(Eksplikatsioon!K62=0,"",Eksplikatsioon!K62)</f>
        <v/>
      </c>
      <c r="I61" s="33" t="str">
        <f>IF(Eksplikatsioon!L62=0,"",Eksplikatsioon!L62)</f>
        <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3">
      <c r="A62" s="33" t="str">
        <f>IF(Eksplikatsioon!A63=0,"",Eksplikatsioon!A63)</f>
        <v>01</v>
      </c>
      <c r="B62" s="77" t="str">
        <f>IF(Eksplikatsioon!B63=0,"",Eksplikatsioon!B63)</f>
        <v>157a</v>
      </c>
      <c r="C62" s="33" t="str">
        <f>IF(Eksplikatsioon!C63=0,"",Eksplikatsioon!C63)</f>
        <v>TEHNOPIND</v>
      </c>
      <c r="D62" s="33" t="str">
        <f>IF(Eksplikatsioon!D63=0,"",Eksplikatsioon!D63)</f>
        <v>Hoolderuum</v>
      </c>
      <c r="E62" s="75">
        <f>IF(Eksplikatsioon!F63=0,"",Eksplikatsioon!F63)</f>
        <v>21.4</v>
      </c>
      <c r="F62" s="33" t="str">
        <f>IF(Eksplikatsioon!H63=0,"",Eksplikatsioon!H63)</f>
        <v/>
      </c>
      <c r="G62" s="33" t="str">
        <f>IF(Eksplikatsioon!J63=0,"",Eksplikatsioon!J63)</f>
        <v/>
      </c>
      <c r="H62" s="33" t="str">
        <f>IF(Eksplikatsioon!K63=0,"",Eksplikatsioon!K63)</f>
        <v/>
      </c>
      <c r="I62" s="33" t="str">
        <f>IF(Eksplikatsioon!L63=0,"",Eksplikatsioon!L63)</f>
        <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3">
      <c r="A63" s="33" t="str">
        <f>IF(Eksplikatsioon!A64=0,"",Eksplikatsioon!A64)</f>
        <v>01</v>
      </c>
      <c r="B63" s="77" t="str">
        <f>IF(Eksplikatsioon!B64=0,"",Eksplikatsioon!B64)</f>
        <v>180</v>
      </c>
      <c r="C63" s="33" t="str">
        <f>IF(Eksplikatsioon!C64=0,"",Eksplikatsioon!C64)</f>
        <v>VERTIKAALSETE ÜHENDUSTEEDE PIND</v>
      </c>
      <c r="D63" s="33" t="str">
        <f>IF(Eksplikatsioon!D64=0,"",Eksplikatsioon!D64)</f>
        <v>Lift</v>
      </c>
      <c r="E63" s="75">
        <f>IF(Eksplikatsioon!F64=0,"",Eksplikatsioon!F64)</f>
        <v>3.3</v>
      </c>
      <c r="F63" s="33" t="str">
        <f>IF(Eksplikatsioon!H64=0,"",Eksplikatsioon!H64)</f>
        <v/>
      </c>
      <c r="G63" s="33" t="str">
        <f>IF(Eksplikatsioon!J64=0,"",Eksplikatsioon!J64)</f>
        <v/>
      </c>
      <c r="H63" s="33" t="str">
        <f>IF(Eksplikatsioon!K64=0,"",Eksplikatsioon!K64)</f>
        <v/>
      </c>
      <c r="I63" s="33" t="str">
        <f>IF(Eksplikatsioon!L64=0,"",Eksplikatsioon!L64)</f>
        <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3">
      <c r="A64" s="33" t="str">
        <f>IF(Eksplikatsioon!A65=0,"",Eksplikatsioon!A65)</f>
        <v>01</v>
      </c>
      <c r="B64" s="77" t="str">
        <f>IF(Eksplikatsioon!B65=0,"",Eksplikatsioon!B65)</f>
        <v>181</v>
      </c>
      <c r="C64" s="33" t="str">
        <f>IF(Eksplikatsioon!C65=0,"",Eksplikatsioon!C65)</f>
        <v>VERTIKAALSETE ÜHENDUSTEEDE PIND</v>
      </c>
      <c r="D64" s="33" t="str">
        <f>IF(Eksplikatsioon!D65=0,"",Eksplikatsioon!D65)</f>
        <v>Lift</v>
      </c>
      <c r="E64" s="75">
        <f>IF(Eksplikatsioon!F65=0,"",Eksplikatsioon!F65)</f>
        <v>3.2</v>
      </c>
      <c r="F64" s="33" t="str">
        <f>IF(Eksplikatsioon!H65=0,"",Eksplikatsioon!H65)</f>
        <v/>
      </c>
      <c r="G64" s="33" t="str">
        <f>IF(Eksplikatsioon!J65=0,"",Eksplikatsioon!J65)</f>
        <v/>
      </c>
      <c r="H64" s="33" t="str">
        <f>IF(Eksplikatsioon!K65=0,"",Eksplikatsioon!K65)</f>
        <v/>
      </c>
      <c r="I64" s="33" t="str">
        <f>IF(Eksplikatsioon!L65=0,"",Eksplikatsioon!L65)</f>
        <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3">
      <c r="A65" s="33" t="str">
        <f>IF(Eksplikatsioon!A66=0,"",Eksplikatsioon!A66)</f>
        <v>01</v>
      </c>
      <c r="B65" s="77" t="str">
        <f>IF(Eksplikatsioon!B66=0,"",Eksplikatsioon!B66)</f>
        <v>182</v>
      </c>
      <c r="C65" s="33" t="str">
        <f>IF(Eksplikatsioon!C66=0,"",Eksplikatsioon!C66)</f>
        <v>VERTIKAALSETE ÜHENDUSTEEDE PIND</v>
      </c>
      <c r="D65" s="33" t="str">
        <f>IF(Eksplikatsioon!D66=0,"",Eksplikatsioon!D66)</f>
        <v>Šaht</v>
      </c>
      <c r="E65" s="75">
        <f>IF(Eksplikatsioon!F66=0,"",Eksplikatsioon!F66)</f>
        <v>0.6</v>
      </c>
      <c r="F65" s="33" t="str">
        <f>IF(Eksplikatsioon!H66=0,"",Eksplikatsioon!H66)</f>
        <v/>
      </c>
      <c r="G65" s="33" t="str">
        <f>IF(Eksplikatsioon!J66=0,"",Eksplikatsioon!J66)</f>
        <v/>
      </c>
      <c r="H65" s="33" t="str">
        <f>IF(Eksplikatsioon!K66=0,"",Eksplikatsioon!K66)</f>
        <v/>
      </c>
      <c r="I65" s="33" t="str">
        <f>IF(Eksplikatsioon!L66=0,"",Eksplikatsioon!L66)</f>
        <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3">
      <c r="A66" s="33" t="str">
        <f>IF(Eksplikatsioon!A67=0,"",Eksplikatsioon!A67)</f>
        <v>01</v>
      </c>
      <c r="B66" s="77" t="str">
        <f>IF(Eksplikatsioon!B67=0,"",Eksplikatsioon!B67)</f>
        <v>183</v>
      </c>
      <c r="C66" s="33" t="str">
        <f>IF(Eksplikatsioon!C67=0,"",Eksplikatsioon!C67)</f>
        <v>VERTIKAALSETE ÜHENDUSTEEDE PIND</v>
      </c>
      <c r="D66" s="33" t="str">
        <f>IF(Eksplikatsioon!D67=0,"",Eksplikatsioon!D67)</f>
        <v>Šaht</v>
      </c>
      <c r="E66" s="75">
        <f>IF(Eksplikatsioon!F67=0,"",Eksplikatsioon!F67)</f>
        <v>0.7</v>
      </c>
      <c r="F66" s="33" t="str">
        <f>IF(Eksplikatsioon!H67=0,"",Eksplikatsioon!H67)</f>
        <v/>
      </c>
      <c r="G66" s="33" t="str">
        <f>IF(Eksplikatsioon!J67=0,"",Eksplikatsioon!J67)</f>
        <v/>
      </c>
      <c r="H66" s="33" t="str">
        <f>IF(Eksplikatsioon!K67=0,"",Eksplikatsioon!K67)</f>
        <v/>
      </c>
      <c r="I66" s="33" t="str">
        <f>IF(Eksplikatsioon!L67=0,"",Eksplikatsioon!L67)</f>
        <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3">
      <c r="A67" s="33" t="str">
        <f>IF(Eksplikatsioon!A68=0,"",Eksplikatsioon!A68)</f>
        <v>02</v>
      </c>
      <c r="B67" s="77" t="str">
        <f>IF(Eksplikatsioon!B68=0,"",Eksplikatsioon!B68)</f>
        <v>200</v>
      </c>
      <c r="C67" s="33" t="str">
        <f>IF(Eksplikatsioon!C68=0,"",Eksplikatsioon!C68)</f>
        <v>VERTIKAALSETE ÜHENDUSTEEDE PIND</v>
      </c>
      <c r="D67" s="33" t="str">
        <f>IF(Eksplikatsioon!D68=0,"",Eksplikatsioon!D68)</f>
        <v>Šaht</v>
      </c>
      <c r="E67" s="75">
        <f>IF(Eksplikatsioon!F68=0,"",Eksplikatsioon!F68)</f>
        <v>44.3</v>
      </c>
      <c r="F67" s="33" t="str">
        <f>IF(Eksplikatsioon!H68=0,"",Eksplikatsioon!H68)</f>
        <v/>
      </c>
      <c r="G67" s="33" t="str">
        <f>IF(Eksplikatsioon!J68=0,"",Eksplikatsioon!J68)</f>
        <v/>
      </c>
      <c r="H67" s="33" t="str">
        <f>IF(Eksplikatsioon!K68=0,"",Eksplikatsioon!K68)</f>
        <v/>
      </c>
      <c r="I67" s="33" t="str">
        <f>IF(Eksplikatsioon!L68=0,"",Eksplikatsioon!L68)</f>
        <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3">
      <c r="A68" s="33" t="str">
        <f>IF(Eksplikatsioon!A69=0,"",Eksplikatsioon!A69)</f>
        <v>02</v>
      </c>
      <c r="B68" s="77" t="str">
        <f>IF(Eksplikatsioon!B69=0,"",Eksplikatsioon!B69)</f>
        <v>201</v>
      </c>
      <c r="C68" s="33" t="str">
        <f>IF(Eksplikatsioon!C69=0,"",Eksplikatsioon!C69)</f>
        <v>ÜÜRITAV PIND</v>
      </c>
      <c r="D68" s="33" t="str">
        <f>IF(Eksplikatsioon!D69=0,"",Eksplikatsioon!D69)</f>
        <v>Aatrium/Fuajee</v>
      </c>
      <c r="E68" s="75">
        <f>IF(Eksplikatsioon!F69=0,"",Eksplikatsioon!F69)</f>
        <v>19.100000000000001</v>
      </c>
      <c r="F68" s="33" t="str">
        <f>IF(Eksplikatsioon!H69=0,"",Eksplikatsioon!H69)</f>
        <v/>
      </c>
      <c r="G68" s="33" t="str">
        <f>IF(Eksplikatsioon!J69=0,"",Eksplikatsioon!J69)</f>
        <v>Ainukasutuses pind</v>
      </c>
      <c r="H68" s="33" t="str">
        <f>IF(Eksplikatsioon!K69=0,"",Eksplikatsioon!K69)</f>
        <v>Terviseamet</v>
      </c>
      <c r="I68" s="33" t="str">
        <f>IF(Eksplikatsioon!L69=0,"",Eksplikatsioon!L69)</f>
        <v>PALDISKI MNT _03</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3">
      <c r="A69" s="33" t="str">
        <f>IF(Eksplikatsioon!A70=0,"",Eksplikatsioon!A70)</f>
        <v>02</v>
      </c>
      <c r="B69" s="77" t="str">
        <f>IF(Eksplikatsioon!B70=0,"",Eksplikatsioon!B70)</f>
        <v>201a</v>
      </c>
      <c r="C69" s="33" t="str">
        <f>IF(Eksplikatsioon!C70=0,"",Eksplikatsioon!C70)</f>
        <v>VERTIKAALSETE ÜHENDUSTEEDE PIND</v>
      </c>
      <c r="D69" s="33" t="str">
        <f>IF(Eksplikatsioon!D70=0,"",Eksplikatsioon!D70)</f>
        <v>Trepp/Trepikoda</v>
      </c>
      <c r="E69" s="75">
        <f>IF(Eksplikatsioon!F70=0,"",Eksplikatsioon!F70)</f>
        <v>12.6</v>
      </c>
      <c r="F69" s="33" t="str">
        <f>IF(Eksplikatsioon!H70=0,"",Eksplikatsioon!H70)</f>
        <v/>
      </c>
      <c r="G69" s="33" t="str">
        <f>IF(Eksplikatsioon!J70=0,"",Eksplikatsioon!J70)</f>
        <v/>
      </c>
      <c r="H69" s="33" t="str">
        <f>IF(Eksplikatsioon!K70=0,"",Eksplikatsioon!K70)</f>
        <v/>
      </c>
      <c r="I69" s="33" t="str">
        <f>IF(Eksplikatsioon!L70=0,"",Eksplikatsioon!L70)</f>
        <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3">
      <c r="A70" s="33" t="str">
        <f>IF(Eksplikatsioon!A71=0,"",Eksplikatsioon!A71)</f>
        <v>02</v>
      </c>
      <c r="B70" s="77" t="str">
        <f>IF(Eksplikatsioon!B71=0,"",Eksplikatsioon!B71)</f>
        <v>202</v>
      </c>
      <c r="C70" s="33" t="str">
        <f>IF(Eksplikatsioon!C71=0,"",Eksplikatsioon!C71)</f>
        <v>VERTIKAALSETE ÜHENDUSTEEDE PIND</v>
      </c>
      <c r="D70" s="33" t="str">
        <f>IF(Eksplikatsioon!D71=0,"",Eksplikatsioon!D71)</f>
        <v>Trepp/Trepikoda</v>
      </c>
      <c r="E70" s="75">
        <f>IF(Eksplikatsioon!F71=0,"",Eksplikatsioon!F71)</f>
        <v>14.6</v>
      </c>
      <c r="F70" s="33" t="str">
        <f>IF(Eksplikatsioon!H71=0,"",Eksplikatsioon!H71)</f>
        <v/>
      </c>
      <c r="G70" s="33" t="str">
        <f>IF(Eksplikatsioon!J71=0,"",Eksplikatsioon!J71)</f>
        <v/>
      </c>
      <c r="H70" s="33" t="str">
        <f>IF(Eksplikatsioon!K71=0,"",Eksplikatsioon!K71)</f>
        <v/>
      </c>
      <c r="I70" s="33" t="str">
        <f>IF(Eksplikatsioon!L71=0,"",Eksplikatsioon!L71)</f>
        <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3">
      <c r="A71" s="33" t="str">
        <f>IF(Eksplikatsioon!A72=0,"",Eksplikatsioon!A72)</f>
        <v>02</v>
      </c>
      <c r="B71" s="77" t="str">
        <f>IF(Eksplikatsioon!B72=0,"",Eksplikatsioon!B72)</f>
        <v>203</v>
      </c>
      <c r="C71" s="33" t="str">
        <f>IF(Eksplikatsioon!C72=0,"",Eksplikatsioon!C72)</f>
        <v>VERTIKAALSETE ÜHENDUSTEEDE PIND</v>
      </c>
      <c r="D71" s="33" t="str">
        <f>IF(Eksplikatsioon!D72=0,"",Eksplikatsioon!D72)</f>
        <v>Trepp/Trepikoda</v>
      </c>
      <c r="E71" s="75">
        <f>IF(Eksplikatsioon!F72=0,"",Eksplikatsioon!F72)</f>
        <v>14.5</v>
      </c>
      <c r="F71" s="33" t="str">
        <f>IF(Eksplikatsioon!H72=0,"",Eksplikatsioon!H72)</f>
        <v/>
      </c>
      <c r="G71" s="33" t="str">
        <f>IF(Eksplikatsioon!J72=0,"",Eksplikatsioon!J72)</f>
        <v/>
      </c>
      <c r="H71" s="33" t="str">
        <f>IF(Eksplikatsioon!K72=0,"",Eksplikatsioon!K72)</f>
        <v/>
      </c>
      <c r="I71" s="33" t="str">
        <f>IF(Eksplikatsioon!L72=0,"",Eksplikatsioon!L72)</f>
        <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3">
      <c r="A72" s="33" t="str">
        <f>IF(Eksplikatsioon!A73=0,"",Eksplikatsioon!A73)</f>
        <v>02</v>
      </c>
      <c r="B72" s="77" t="str">
        <f>IF(Eksplikatsioon!B73=0,"",Eksplikatsioon!B73)</f>
        <v>204</v>
      </c>
      <c r="C72" s="33" t="str">
        <f>IF(Eksplikatsioon!C73=0,"",Eksplikatsioon!C73)</f>
        <v>ÜÜRITAV PIND</v>
      </c>
      <c r="D72" s="33" t="str">
        <f>IF(Eksplikatsioon!D73=0,"",Eksplikatsioon!D73)</f>
        <v>Laboratoorium</v>
      </c>
      <c r="E72" s="75">
        <f>IF(Eksplikatsioon!F73=0,"",Eksplikatsioon!F73)</f>
        <v>29</v>
      </c>
      <c r="F72" s="33" t="str">
        <f>IF(Eksplikatsioon!H73=0,"",Eksplikatsioon!H73)</f>
        <v/>
      </c>
      <c r="G72" s="33" t="str">
        <f>IF(Eksplikatsioon!J73=0,"",Eksplikatsioon!J73)</f>
        <v>Ainukasutuses pind</v>
      </c>
      <c r="H72" s="33" t="str">
        <f>IF(Eksplikatsioon!K73=0,"",Eksplikatsioon!K73)</f>
        <v>Terviseamet</v>
      </c>
      <c r="I72" s="33" t="str">
        <f>IF(Eksplikatsioon!L73=0,"",Eksplikatsioon!L73)</f>
        <v>PALDISKI MNT _03</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3">
      <c r="A73" s="33" t="str">
        <f>IF(Eksplikatsioon!A74=0,"",Eksplikatsioon!A74)</f>
        <v>02</v>
      </c>
      <c r="B73" s="77" t="str">
        <f>IF(Eksplikatsioon!B74=0,"",Eksplikatsioon!B74)</f>
        <v>205</v>
      </c>
      <c r="C73" s="33" t="str">
        <f>IF(Eksplikatsioon!C74=0,"",Eksplikatsioon!C74)</f>
        <v>ÜÜRITAV PIND</v>
      </c>
      <c r="D73" s="33" t="str">
        <f>IF(Eksplikatsioon!D74=0,"",Eksplikatsioon!D74)</f>
        <v>Koridor</v>
      </c>
      <c r="E73" s="75">
        <f>IF(Eksplikatsioon!F74=0,"",Eksplikatsioon!F74)</f>
        <v>58.5</v>
      </c>
      <c r="F73" s="33" t="str">
        <f>IF(Eksplikatsioon!H74=0,"",Eksplikatsioon!H74)</f>
        <v/>
      </c>
      <c r="G73" s="33" t="str">
        <f>IF(Eksplikatsioon!J74=0,"",Eksplikatsioon!J74)</f>
        <v>Ainukasutuses pind</v>
      </c>
      <c r="H73" s="33" t="str">
        <f>IF(Eksplikatsioon!K74=0,"",Eksplikatsioon!K74)</f>
        <v>Terviseamet</v>
      </c>
      <c r="I73" s="33" t="str">
        <f>IF(Eksplikatsioon!L74=0,"",Eksplikatsioon!L74)</f>
        <v>PALDISKI MNT _03</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3">
      <c r="A74" s="33" t="str">
        <f>IF(Eksplikatsioon!A75=0,"",Eksplikatsioon!A75)</f>
        <v>02</v>
      </c>
      <c r="B74" s="77" t="str">
        <f>IF(Eksplikatsioon!B75=0,"",Eksplikatsioon!B75)</f>
        <v>206</v>
      </c>
      <c r="C74" s="33" t="str">
        <f>IF(Eksplikatsioon!C75=0,"",Eksplikatsioon!C75)</f>
        <v>ÜÜRITAV PIND</v>
      </c>
      <c r="D74" s="33" t="str">
        <f>IF(Eksplikatsioon!D75=0,"",Eksplikatsioon!D75)</f>
        <v>Laboratoorium</v>
      </c>
      <c r="E74" s="75">
        <f>IF(Eksplikatsioon!F75=0,"",Eksplikatsioon!F75)</f>
        <v>9.6</v>
      </c>
      <c r="F74" s="33" t="str">
        <f>IF(Eksplikatsioon!H75=0,"",Eksplikatsioon!H75)</f>
        <v/>
      </c>
      <c r="G74" s="33" t="str">
        <f>IF(Eksplikatsioon!J75=0,"",Eksplikatsioon!J75)</f>
        <v>Ainukasutuses pind</v>
      </c>
      <c r="H74" s="33" t="str">
        <f>IF(Eksplikatsioon!K75=0,"",Eksplikatsioon!K75)</f>
        <v>Terviseamet</v>
      </c>
      <c r="I74" s="33" t="str">
        <f>IF(Eksplikatsioon!L75=0,"",Eksplikatsioon!L75)</f>
        <v>PALDISKI MNT _03</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3">
      <c r="A75" s="33" t="str">
        <f>IF(Eksplikatsioon!A76=0,"",Eksplikatsioon!A76)</f>
        <v>02</v>
      </c>
      <c r="B75" s="77" t="str">
        <f>IF(Eksplikatsioon!B76=0,"",Eksplikatsioon!B76)</f>
        <v>207</v>
      </c>
      <c r="C75" s="33" t="str">
        <f>IF(Eksplikatsioon!C76=0,"",Eksplikatsioon!C76)</f>
        <v>ÜÜRITAV PIND</v>
      </c>
      <c r="D75" s="33" t="str">
        <f>IF(Eksplikatsioon!D76=0,"",Eksplikatsioon!D76)</f>
        <v>Laboratoorium</v>
      </c>
      <c r="E75" s="75">
        <f>IF(Eksplikatsioon!F76=0,"",Eksplikatsioon!F76)</f>
        <v>15.7</v>
      </c>
      <c r="F75" s="33" t="str">
        <f>IF(Eksplikatsioon!H76=0,"",Eksplikatsioon!H76)</f>
        <v/>
      </c>
      <c r="G75" s="33" t="str">
        <f>IF(Eksplikatsioon!J76=0,"",Eksplikatsioon!J76)</f>
        <v>Ainukasutuses pind</v>
      </c>
      <c r="H75" s="33" t="str">
        <f>IF(Eksplikatsioon!K76=0,"",Eksplikatsioon!K76)</f>
        <v>Terviseamet</v>
      </c>
      <c r="I75" s="33" t="str">
        <f>IF(Eksplikatsioon!L76=0,"",Eksplikatsioon!L76)</f>
        <v>PALDISKI MNT _03</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3">
      <c r="A76" s="33" t="str">
        <f>IF(Eksplikatsioon!A77=0,"",Eksplikatsioon!A77)</f>
        <v>02</v>
      </c>
      <c r="B76" s="77" t="str">
        <f>IF(Eksplikatsioon!B77=0,"",Eksplikatsioon!B77)</f>
        <v>208</v>
      </c>
      <c r="C76" s="33" t="str">
        <f>IF(Eksplikatsioon!C77=0,"",Eksplikatsioon!C77)</f>
        <v>ÜÜRITAV PIND</v>
      </c>
      <c r="D76" s="33" t="str">
        <f>IF(Eksplikatsioon!D77=0,"",Eksplikatsioon!D77)</f>
        <v>Laboratoorium</v>
      </c>
      <c r="E76" s="75">
        <f>IF(Eksplikatsioon!F77=0,"",Eksplikatsioon!F77)</f>
        <v>12.2</v>
      </c>
      <c r="F76" s="33" t="str">
        <f>IF(Eksplikatsioon!H77=0,"",Eksplikatsioon!H77)</f>
        <v/>
      </c>
      <c r="G76" s="33" t="str">
        <f>IF(Eksplikatsioon!J77=0,"",Eksplikatsioon!J77)</f>
        <v>Ainukasutuses pind</v>
      </c>
      <c r="H76" s="33" t="str">
        <f>IF(Eksplikatsioon!K77=0,"",Eksplikatsioon!K77)</f>
        <v>Terviseamet</v>
      </c>
      <c r="I76" s="33" t="str">
        <f>IF(Eksplikatsioon!L77=0,"",Eksplikatsioon!L77)</f>
        <v>PALDISKI MNT _03</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3">
      <c r="A77" s="33" t="str">
        <f>IF(Eksplikatsioon!A78=0,"",Eksplikatsioon!A78)</f>
        <v>02</v>
      </c>
      <c r="B77" s="77" t="str">
        <f>IF(Eksplikatsioon!B78=0,"",Eksplikatsioon!B78)</f>
        <v>209</v>
      </c>
      <c r="C77" s="33" t="str">
        <f>IF(Eksplikatsioon!C78=0,"",Eksplikatsioon!C78)</f>
        <v>ÜÜRITAV PIND</v>
      </c>
      <c r="D77" s="33" t="str">
        <f>IF(Eksplikatsioon!D78=0,"",Eksplikatsioon!D78)</f>
        <v>Laboratoorium</v>
      </c>
      <c r="E77" s="75">
        <f>IF(Eksplikatsioon!F78=0,"",Eksplikatsioon!F78)</f>
        <v>21.3</v>
      </c>
      <c r="F77" s="33" t="str">
        <f>IF(Eksplikatsioon!H78=0,"",Eksplikatsioon!H78)</f>
        <v/>
      </c>
      <c r="G77" s="33" t="str">
        <f>IF(Eksplikatsioon!J78=0,"",Eksplikatsioon!J78)</f>
        <v>Ainukasutuses pind</v>
      </c>
      <c r="H77" s="33" t="str">
        <f>IF(Eksplikatsioon!K78=0,"",Eksplikatsioon!K78)</f>
        <v>Terviseamet</v>
      </c>
      <c r="I77" s="33" t="str">
        <f>IF(Eksplikatsioon!L78=0,"",Eksplikatsioon!L78)</f>
        <v>PALDISKI MNT _03</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3">
      <c r="A78" s="33" t="str">
        <f>IF(Eksplikatsioon!A79=0,"",Eksplikatsioon!A79)</f>
        <v>02</v>
      </c>
      <c r="B78" s="77" t="str">
        <f>IF(Eksplikatsioon!B79=0,"",Eksplikatsioon!B79)</f>
        <v>210</v>
      </c>
      <c r="C78" s="33" t="str">
        <f>IF(Eksplikatsioon!C79=0,"",Eksplikatsioon!C79)</f>
        <v>ÜÜRITAV PIND</v>
      </c>
      <c r="D78" s="33" t="str">
        <f>IF(Eksplikatsioon!D79=0,"",Eksplikatsioon!D79)</f>
        <v>Laboratoorium</v>
      </c>
      <c r="E78" s="75">
        <f>IF(Eksplikatsioon!F79=0,"",Eksplikatsioon!F79)</f>
        <v>27.5</v>
      </c>
      <c r="F78" s="33" t="str">
        <f>IF(Eksplikatsioon!H79=0,"",Eksplikatsioon!H79)</f>
        <v/>
      </c>
      <c r="G78" s="33" t="str">
        <f>IF(Eksplikatsioon!J79=0,"",Eksplikatsioon!J79)</f>
        <v>Ainukasutuses pind</v>
      </c>
      <c r="H78" s="33" t="str">
        <f>IF(Eksplikatsioon!K79=0,"",Eksplikatsioon!K79)</f>
        <v>Terviseamet</v>
      </c>
      <c r="I78" s="33" t="str">
        <f>IF(Eksplikatsioon!L79=0,"",Eksplikatsioon!L79)</f>
        <v>PALDISKI MNT _03</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3">
      <c r="A79" s="33" t="str">
        <f>IF(Eksplikatsioon!A80=0,"",Eksplikatsioon!A80)</f>
        <v>02</v>
      </c>
      <c r="B79" s="77" t="str">
        <f>IF(Eksplikatsioon!B80=0,"",Eksplikatsioon!B80)</f>
        <v>211</v>
      </c>
      <c r="C79" s="33" t="str">
        <f>IF(Eksplikatsioon!C80=0,"",Eksplikatsioon!C80)</f>
        <v>ÜÜRITAV PIND</v>
      </c>
      <c r="D79" s="33" t="str">
        <f>IF(Eksplikatsioon!D80=0,"",Eksplikatsioon!D80)</f>
        <v>Laboratoorium</v>
      </c>
      <c r="E79" s="75">
        <f>IF(Eksplikatsioon!F80=0,"",Eksplikatsioon!F80)</f>
        <v>15.7</v>
      </c>
      <c r="F79" s="33" t="str">
        <f>IF(Eksplikatsioon!H80=0,"",Eksplikatsioon!H80)</f>
        <v/>
      </c>
      <c r="G79" s="33" t="str">
        <f>IF(Eksplikatsioon!J80=0,"",Eksplikatsioon!J80)</f>
        <v>Ainukasutuses pind</v>
      </c>
      <c r="H79" s="33" t="str">
        <f>IF(Eksplikatsioon!K80=0,"",Eksplikatsioon!K80)</f>
        <v>Terviseamet</v>
      </c>
      <c r="I79" s="33" t="str">
        <f>IF(Eksplikatsioon!L80=0,"",Eksplikatsioon!L80)</f>
        <v>PALDISKI MNT _03</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3">
      <c r="A80" s="33" t="str">
        <f>IF(Eksplikatsioon!A81=0,"",Eksplikatsioon!A81)</f>
        <v>02</v>
      </c>
      <c r="B80" s="77" t="str">
        <f>IF(Eksplikatsioon!B81=0,"",Eksplikatsioon!B81)</f>
        <v>212</v>
      </c>
      <c r="C80" s="33" t="str">
        <f>IF(Eksplikatsioon!C81=0,"",Eksplikatsioon!C81)</f>
        <v>ÜÜRITAV PIND</v>
      </c>
      <c r="D80" s="33" t="str">
        <f>IF(Eksplikatsioon!D81=0,"",Eksplikatsioon!D81)</f>
        <v>Laboratoorium</v>
      </c>
      <c r="E80" s="75">
        <f>IF(Eksplikatsioon!F81=0,"",Eksplikatsioon!F81)</f>
        <v>10.199999999999999</v>
      </c>
      <c r="F80" s="33" t="str">
        <f>IF(Eksplikatsioon!H81=0,"",Eksplikatsioon!H81)</f>
        <v/>
      </c>
      <c r="G80" s="33" t="str">
        <f>IF(Eksplikatsioon!J81=0,"",Eksplikatsioon!J81)</f>
        <v>Ainukasutuses pind</v>
      </c>
      <c r="H80" s="33" t="str">
        <f>IF(Eksplikatsioon!K81=0,"",Eksplikatsioon!K81)</f>
        <v>Terviseamet</v>
      </c>
      <c r="I80" s="33" t="str">
        <f>IF(Eksplikatsioon!L81=0,"",Eksplikatsioon!L81)</f>
        <v>PALDISKI MNT _03</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3">
      <c r="A81" s="33" t="str">
        <f>IF(Eksplikatsioon!A82=0,"",Eksplikatsioon!A82)</f>
        <v>02</v>
      </c>
      <c r="B81" s="77" t="str">
        <f>IF(Eksplikatsioon!B82=0,"",Eksplikatsioon!B82)</f>
        <v>213</v>
      </c>
      <c r="C81" s="33" t="str">
        <f>IF(Eksplikatsioon!C82=0,"",Eksplikatsioon!C82)</f>
        <v>ÜÜRITAV PIND</v>
      </c>
      <c r="D81" s="33" t="str">
        <f>IF(Eksplikatsioon!D82=0,"",Eksplikatsioon!D82)</f>
        <v>Laboratoorium</v>
      </c>
      <c r="E81" s="75">
        <f>IF(Eksplikatsioon!F82=0,"",Eksplikatsioon!F82)</f>
        <v>18.100000000000001</v>
      </c>
      <c r="F81" s="33" t="str">
        <f>IF(Eksplikatsioon!H82=0,"",Eksplikatsioon!H82)</f>
        <v/>
      </c>
      <c r="G81" s="33" t="str">
        <f>IF(Eksplikatsioon!J82=0,"",Eksplikatsioon!J82)</f>
        <v>Ainukasutuses pind</v>
      </c>
      <c r="H81" s="33" t="str">
        <f>IF(Eksplikatsioon!K82=0,"",Eksplikatsioon!K82)</f>
        <v>Terviseamet</v>
      </c>
      <c r="I81" s="33" t="str">
        <f>IF(Eksplikatsioon!L82=0,"",Eksplikatsioon!L82)</f>
        <v>PALDISKI MNT _03</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3">
      <c r="A82" s="33" t="str">
        <f>IF(Eksplikatsioon!A83=0,"",Eksplikatsioon!A83)</f>
        <v>02</v>
      </c>
      <c r="B82" s="77" t="str">
        <f>IF(Eksplikatsioon!B83=0,"",Eksplikatsioon!B83)</f>
        <v>214</v>
      </c>
      <c r="C82" s="33" t="str">
        <f>IF(Eksplikatsioon!C83=0,"",Eksplikatsioon!C83)</f>
        <v>ÜÜRITAV PIND</v>
      </c>
      <c r="D82" s="33" t="str">
        <f>IF(Eksplikatsioon!D83=0,"",Eksplikatsioon!D83)</f>
        <v>Laboratoorium</v>
      </c>
      <c r="E82" s="75">
        <f>IF(Eksplikatsioon!F83=0,"",Eksplikatsioon!F83)</f>
        <v>30.6</v>
      </c>
      <c r="F82" s="33" t="str">
        <f>IF(Eksplikatsioon!H83=0,"",Eksplikatsioon!H83)</f>
        <v/>
      </c>
      <c r="G82" s="33" t="str">
        <f>IF(Eksplikatsioon!J83=0,"",Eksplikatsioon!J83)</f>
        <v>Ainukasutuses pind</v>
      </c>
      <c r="H82" s="33" t="str">
        <f>IF(Eksplikatsioon!K83=0,"",Eksplikatsioon!K83)</f>
        <v>Terviseamet</v>
      </c>
      <c r="I82" s="33" t="str">
        <f>IF(Eksplikatsioon!L83=0,"",Eksplikatsioon!L83)</f>
        <v>PALDISKI MNT _03</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3">
      <c r="A83" s="33" t="str">
        <f>IF(Eksplikatsioon!A84=0,"",Eksplikatsioon!A84)</f>
        <v>02</v>
      </c>
      <c r="B83" s="77" t="str">
        <f>IF(Eksplikatsioon!B84=0,"",Eksplikatsioon!B84)</f>
        <v>215</v>
      </c>
      <c r="C83" s="33" t="str">
        <f>IF(Eksplikatsioon!C84=0,"",Eksplikatsioon!C84)</f>
        <v>ÜÜRITAV PIND</v>
      </c>
      <c r="D83" s="33" t="str">
        <f>IF(Eksplikatsioon!D84=0,"",Eksplikatsioon!D84)</f>
        <v>Laboratoorium</v>
      </c>
      <c r="E83" s="75">
        <f>IF(Eksplikatsioon!F84=0,"",Eksplikatsioon!F84)</f>
        <v>20.100000000000001</v>
      </c>
      <c r="F83" s="33" t="str">
        <f>IF(Eksplikatsioon!H84=0,"",Eksplikatsioon!H84)</f>
        <v/>
      </c>
      <c r="G83" s="33" t="str">
        <f>IF(Eksplikatsioon!J84=0,"",Eksplikatsioon!J84)</f>
        <v>Ainukasutuses pind</v>
      </c>
      <c r="H83" s="33" t="str">
        <f>IF(Eksplikatsioon!K84=0,"",Eksplikatsioon!K84)</f>
        <v>Terviseamet</v>
      </c>
      <c r="I83" s="33" t="str">
        <f>IF(Eksplikatsioon!L84=0,"",Eksplikatsioon!L84)</f>
        <v>PALDISKI MNT _03</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3">
      <c r="A84" s="33" t="str">
        <f>IF(Eksplikatsioon!A85=0,"",Eksplikatsioon!A85)</f>
        <v>02</v>
      </c>
      <c r="B84" s="77" t="str">
        <f>IF(Eksplikatsioon!B85=0,"",Eksplikatsioon!B85)</f>
        <v>216</v>
      </c>
      <c r="C84" s="33" t="str">
        <f>IF(Eksplikatsioon!C85=0,"",Eksplikatsioon!C85)</f>
        <v>ÜÜRITAV PIND</v>
      </c>
      <c r="D84" s="33" t="str">
        <f>IF(Eksplikatsioon!D85=0,"",Eksplikatsioon!D85)</f>
        <v>Laboratoorium</v>
      </c>
      <c r="E84" s="75">
        <f>IF(Eksplikatsioon!F85=0,"",Eksplikatsioon!F85)</f>
        <v>26</v>
      </c>
      <c r="F84" s="33" t="str">
        <f>IF(Eksplikatsioon!H85=0,"",Eksplikatsioon!H85)</f>
        <v/>
      </c>
      <c r="G84" s="33" t="str">
        <f>IF(Eksplikatsioon!J85=0,"",Eksplikatsioon!J85)</f>
        <v>Ainukasutuses pind</v>
      </c>
      <c r="H84" s="33" t="str">
        <f>IF(Eksplikatsioon!K85=0,"",Eksplikatsioon!K85)</f>
        <v>Terviseamet</v>
      </c>
      <c r="I84" s="33" t="str">
        <f>IF(Eksplikatsioon!L85=0,"",Eksplikatsioon!L85)</f>
        <v>PALDISKI MNT _03</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3">
      <c r="A85" s="33" t="str">
        <f>IF(Eksplikatsioon!A86=0,"",Eksplikatsioon!A86)</f>
        <v>02</v>
      </c>
      <c r="B85" s="77" t="str">
        <f>IF(Eksplikatsioon!B86=0,"",Eksplikatsioon!B86)</f>
        <v>217</v>
      </c>
      <c r="C85" s="33" t="str">
        <f>IF(Eksplikatsioon!C86=0,"",Eksplikatsioon!C86)</f>
        <v>ÜÜRITAV PIND</v>
      </c>
      <c r="D85" s="33" t="str">
        <f>IF(Eksplikatsioon!D86=0,"",Eksplikatsioon!D86)</f>
        <v>Hoiuruum/Ladu</v>
      </c>
      <c r="E85" s="75">
        <f>IF(Eksplikatsioon!F86=0,"",Eksplikatsioon!F86)</f>
        <v>9</v>
      </c>
      <c r="F85" s="33" t="str">
        <f>IF(Eksplikatsioon!H86=0,"",Eksplikatsioon!H86)</f>
        <v/>
      </c>
      <c r="G85" s="33" t="str">
        <f>IF(Eksplikatsioon!J86=0,"",Eksplikatsioon!J86)</f>
        <v>Ainukasutuses pind</v>
      </c>
      <c r="H85" s="33" t="str">
        <f>IF(Eksplikatsioon!K86=0,"",Eksplikatsioon!K86)</f>
        <v>Terviseamet</v>
      </c>
      <c r="I85" s="33" t="str">
        <f>IF(Eksplikatsioon!L86=0,"",Eksplikatsioon!L86)</f>
        <v>PALDISKI MNT _03</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3">
      <c r="A86" s="33" t="str">
        <f>IF(Eksplikatsioon!A87=0,"",Eksplikatsioon!A87)</f>
        <v>02</v>
      </c>
      <c r="B86" s="77" t="str">
        <f>IF(Eksplikatsioon!B87=0,"",Eksplikatsioon!B87)</f>
        <v>218</v>
      </c>
      <c r="C86" s="33" t="str">
        <f>IF(Eksplikatsioon!C87=0,"",Eksplikatsioon!C87)</f>
        <v>ÜÜRITAV PIND</v>
      </c>
      <c r="D86" s="33" t="str">
        <f>IF(Eksplikatsioon!D87=0,"",Eksplikatsioon!D87)</f>
        <v>Hoiuruum/Ladu</v>
      </c>
      <c r="E86" s="75">
        <f>IF(Eksplikatsioon!F87=0,"",Eksplikatsioon!F87)</f>
        <v>7.9</v>
      </c>
      <c r="F86" s="33" t="str">
        <f>IF(Eksplikatsioon!H87=0,"",Eksplikatsioon!H87)</f>
        <v/>
      </c>
      <c r="G86" s="33" t="str">
        <f>IF(Eksplikatsioon!J87=0,"",Eksplikatsioon!J87)</f>
        <v>Ainukasutuses pind</v>
      </c>
      <c r="H86" s="33" t="str">
        <f>IF(Eksplikatsioon!K87=0,"",Eksplikatsioon!K87)</f>
        <v>Terviseamet</v>
      </c>
      <c r="I86" s="33" t="str">
        <f>IF(Eksplikatsioon!L87=0,"",Eksplikatsioon!L87)</f>
        <v>PALDISKI MNT _03</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3">
      <c r="A87" s="33" t="str">
        <f>IF(Eksplikatsioon!A88=0,"",Eksplikatsioon!A88)</f>
        <v>02</v>
      </c>
      <c r="B87" s="77" t="str">
        <f>IF(Eksplikatsioon!B88=0,"",Eksplikatsioon!B88)</f>
        <v>219</v>
      </c>
      <c r="C87" s="33" t="str">
        <f>IF(Eksplikatsioon!C88=0,"",Eksplikatsioon!C88)</f>
        <v>ÜÜRITAV PIND</v>
      </c>
      <c r="D87" s="33" t="str">
        <f>IF(Eksplikatsioon!D88=0,"",Eksplikatsioon!D88)</f>
        <v>Hoiuruum/Ladu</v>
      </c>
      <c r="E87" s="75">
        <f>IF(Eksplikatsioon!F88=0,"",Eksplikatsioon!F88)</f>
        <v>9.4</v>
      </c>
      <c r="F87" s="33" t="str">
        <f>IF(Eksplikatsioon!H88=0,"",Eksplikatsioon!H88)</f>
        <v/>
      </c>
      <c r="G87" s="33" t="str">
        <f>IF(Eksplikatsioon!J88=0,"",Eksplikatsioon!J88)</f>
        <v>Ainukasutuses pind</v>
      </c>
      <c r="H87" s="33" t="str">
        <f>IF(Eksplikatsioon!K88=0,"",Eksplikatsioon!K88)</f>
        <v>Terviseamet</v>
      </c>
      <c r="I87" s="33" t="str">
        <f>IF(Eksplikatsioon!L88=0,"",Eksplikatsioon!L88)</f>
        <v>PALDISKI MNT _03</v>
      </c>
      <c r="J87" s="4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2" t="str">
        <f>IFERROR(IF($G87=Tabelid!$L$6,$E87*J87,IFERROR($E87*J87/SUM($J87:$AB87)*(Eksplikatsioon!O88)/SUMPRODUCT($J87:$AB87,Eksplikatsioon!$O88:$AG88),"")),"")</f>
        <v/>
      </c>
      <c r="AD87" s="42" t="str">
        <f>IFERROR(IF($G87=Tabelid!$L$6,$E87*K87,IFERROR($E87*K87/SUM($J87:$AB87)*(Eksplikatsioon!P88)/SUMPRODUCT($J87:$AB87,Eksplikatsioon!$O88:$AG88),"")),"")</f>
        <v/>
      </c>
      <c r="AE87" s="42" t="str">
        <f>IFERROR(IF($G87=Tabelid!$L$6,$E87*L87,IFERROR($E87*L87/SUM($J87:$AB87)*(Eksplikatsioon!Q88)/SUMPRODUCT($J87:$AB87,Eksplikatsioon!$O88:$AG88),"")),"")</f>
        <v/>
      </c>
      <c r="AF87" s="42" t="str">
        <f>IFERROR(IF($G87=Tabelid!$L$6,$E87*M87,IFERROR($E87*M87/SUM($J87:$AB87)*(Eksplikatsioon!R88)/SUMPRODUCT($J87:$AB87,Eksplikatsioon!$O88:$AG88),"")),"")</f>
        <v/>
      </c>
      <c r="AG87" s="42" t="str">
        <f>IFERROR(IF($G87=Tabelid!$L$6,$E87*N87,IFERROR($E87*N87/SUM($J87:$AB87)*(Eksplikatsioon!S88)/SUMPRODUCT($J87:$AB87,Eksplikatsioon!$O88:$AG88),"")),"")</f>
        <v/>
      </c>
      <c r="AH87" s="42" t="str">
        <f>IFERROR(IF($G87=Tabelid!$L$6,$E87*O87,IFERROR($E87*O87/SUM($J87:$AB87)*(Eksplikatsioon!T88)/SUMPRODUCT($J87:$AB87,Eksplikatsioon!$O88:$AG88),"")),"")</f>
        <v/>
      </c>
      <c r="AI87" s="42" t="str">
        <f>IFERROR(IF($G87=Tabelid!$L$6,$E87*P87,IFERROR($E87*P87/SUM($J87:$AB87)*(Eksplikatsioon!U88)/SUMPRODUCT($J87:$AB87,Eksplikatsioon!$O88:$AG88),"")),"")</f>
        <v/>
      </c>
      <c r="AJ87" s="42" t="str">
        <f>IFERROR(IF($G87=Tabelid!$L$6,$E87*Q87,IFERROR($E87*Q87/SUM($J87:$AB87)*(Eksplikatsioon!V88)/SUMPRODUCT($J87:$AB87,Eksplikatsioon!$O88:$AG88),"")),"")</f>
        <v/>
      </c>
      <c r="AK87" s="42" t="str">
        <f>IFERROR(IF($G87=Tabelid!$L$6,$E87*R87,IFERROR($E87*R87/SUM($J87:$AB87)*(Eksplikatsioon!W88)/SUMPRODUCT($J87:$AB87,Eksplikatsioon!$O88:$AG88),"")),"")</f>
        <v/>
      </c>
      <c r="AL87" s="42" t="str">
        <f>IFERROR(IF($G87=Tabelid!$L$6,$E87*S87,IFERROR($E87*S87/SUM($J87:$AB87)*(Eksplikatsioon!X88)/SUMPRODUCT($J87:$AB87,Eksplikatsioon!$O88:$AG88),"")),"")</f>
        <v/>
      </c>
      <c r="AM87" s="42" t="str">
        <f>IFERROR(IF($G87=Tabelid!$L$6,$E87*T87,IFERROR($E87*T87/SUM($J87:$AB87)*(Eksplikatsioon!Y88)/SUMPRODUCT($J87:$AB87,Eksplikatsioon!$O88:$AG88),"")),"")</f>
        <v/>
      </c>
      <c r="AN87" s="42" t="str">
        <f>IFERROR(IF($G87=Tabelid!$L$6,$E87*U87,IFERROR($E87*U87/SUM($J87:$AB87)*(Eksplikatsioon!Z88)/SUMPRODUCT($J87:$AB87,Eksplikatsioon!$O88:$AG88),"")),"")</f>
        <v/>
      </c>
      <c r="AO87" s="42" t="str">
        <f>IFERROR(IF($G87=Tabelid!$L$6,$E87*V87,IFERROR($E87*V87/SUM($J87:$AB87)*(Eksplikatsioon!AA88)/SUMPRODUCT($J87:$AB87,Eksplikatsioon!$O88:$AG88),"")),"")</f>
        <v/>
      </c>
      <c r="AP87" s="42" t="str">
        <f>IFERROR(IF($G87=Tabelid!$L$6,$E87*W87,IFERROR($E87*W87/SUM($J87:$AB87)*(Eksplikatsioon!AB88)/SUMPRODUCT($J87:$AB87,Eksplikatsioon!$O88:$AG88),"")),"")</f>
        <v/>
      </c>
      <c r="AQ87" s="42" t="str">
        <f>IFERROR(IF($G87=Tabelid!$L$6,$E87*X87,IFERROR($E87*X87/SUM($J87:$AB87)*(Eksplikatsioon!AC88)/SUMPRODUCT($J87:$AB87,Eksplikatsioon!$O88:$AG88),"")),"")</f>
        <v/>
      </c>
      <c r="AR87" s="42" t="str">
        <f>IFERROR(IF($G87=Tabelid!$L$6,$E87*Y87,IFERROR($E87*Y87/SUM($J87:$AB87)*(Eksplikatsioon!AD88)/SUMPRODUCT($J87:$AB87,Eksplikatsioon!$O88:$AG88),"")),"")</f>
        <v/>
      </c>
      <c r="AS87" s="42" t="str">
        <f>IFERROR(IF($G87=Tabelid!$L$6,$E87*Z87,IFERROR($E87*Z87/SUM($J87:$AB87)*(Eksplikatsioon!AE88)/SUMPRODUCT($J87:$AB87,Eksplikatsioon!$O88:$AG88),"")),"")</f>
        <v/>
      </c>
      <c r="AT87" s="42" t="str">
        <f>IFERROR(IF($G87=Tabelid!$L$6,$E87*AA87,IFERROR($E87*AA87/SUM($J87:$AB87)*(Eksplikatsioon!AF88)/SUMPRODUCT($J87:$AB87,Eksplikatsioon!$O88:$AG88),"")),"")</f>
        <v/>
      </c>
      <c r="AU87" s="42" t="str">
        <f>IFERROR(IF($G87=Tabelid!$L$6,$E87*AB87,IFERROR($E87*AB87/SUM($J87:$AB87)*(Eksplikatsioon!AG88)/SUMPRODUCT($J87:$AB87,Eksplikatsioon!$O88:$AG88),"")),"")</f>
        <v/>
      </c>
    </row>
    <row r="88" spans="1:47" x14ac:dyDescent="0.3">
      <c r="A88" s="33" t="str">
        <f>IF(Eksplikatsioon!A89=0,"",Eksplikatsioon!A89)</f>
        <v>02</v>
      </c>
      <c r="B88" s="77" t="str">
        <f>IF(Eksplikatsioon!B89=0,"",Eksplikatsioon!B89)</f>
        <v>220</v>
      </c>
      <c r="C88" s="33" t="str">
        <f>IF(Eksplikatsioon!C89=0,"",Eksplikatsioon!C89)</f>
        <v>ÜÜRITAV PIND</v>
      </c>
      <c r="D88" s="33" t="str">
        <f>IF(Eksplikatsioon!D89=0,"",Eksplikatsioon!D89)</f>
        <v>Hoiuruum/Ladu</v>
      </c>
      <c r="E88" s="75">
        <f>IF(Eksplikatsioon!F89=0,"",Eksplikatsioon!F89)</f>
        <v>11.2</v>
      </c>
      <c r="F88" s="33" t="str">
        <f>IF(Eksplikatsioon!H89=0,"",Eksplikatsioon!H89)</f>
        <v/>
      </c>
      <c r="G88" s="33" t="str">
        <f>IF(Eksplikatsioon!J89=0,"",Eksplikatsioon!J89)</f>
        <v>Ainukasutuses pind</v>
      </c>
      <c r="H88" s="33" t="str">
        <f>IF(Eksplikatsioon!K89=0,"",Eksplikatsioon!K89)</f>
        <v>Terviseamet</v>
      </c>
      <c r="I88" s="33" t="str">
        <f>IF(Eksplikatsioon!L89=0,"",Eksplikatsioon!L89)</f>
        <v>PALDISKI MNT _03</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3">
      <c r="A89" s="33" t="str">
        <f>IF(Eksplikatsioon!A90=0,"",Eksplikatsioon!A90)</f>
        <v>02</v>
      </c>
      <c r="B89" s="77" t="str">
        <f>IF(Eksplikatsioon!B90=0,"",Eksplikatsioon!B90)</f>
        <v>221</v>
      </c>
      <c r="C89" s="33" t="str">
        <f>IF(Eksplikatsioon!C90=0,"",Eksplikatsioon!C90)</f>
        <v>ÜÜRITAV PIND</v>
      </c>
      <c r="D89" s="33" t="str">
        <f>IF(Eksplikatsioon!D90=0,"",Eksplikatsioon!D90)</f>
        <v>WC</v>
      </c>
      <c r="E89" s="75">
        <f>IF(Eksplikatsioon!F90=0,"",Eksplikatsioon!F90)</f>
        <v>2.8</v>
      </c>
      <c r="F89" s="33" t="str">
        <f>IF(Eksplikatsioon!H90=0,"",Eksplikatsioon!H90)</f>
        <v/>
      </c>
      <c r="G89" s="33" t="str">
        <f>IF(Eksplikatsioon!J90=0,"",Eksplikatsioon!J90)</f>
        <v>Ainukasutuses pind</v>
      </c>
      <c r="H89" s="33" t="str">
        <f>IF(Eksplikatsioon!K90=0,"",Eksplikatsioon!K90)</f>
        <v>Terviseamet</v>
      </c>
      <c r="I89" s="33" t="str">
        <f>IF(Eksplikatsioon!L90=0,"",Eksplikatsioon!L90)</f>
        <v>PALDISKI MNT _03</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3">
      <c r="A90" s="33" t="str">
        <f>IF(Eksplikatsioon!A91=0,"",Eksplikatsioon!A91)</f>
        <v>02</v>
      </c>
      <c r="B90" s="77" t="str">
        <f>IF(Eksplikatsioon!B91=0,"",Eksplikatsioon!B91)</f>
        <v>222</v>
      </c>
      <c r="C90" s="33" t="str">
        <f>IF(Eksplikatsioon!C91=0,"",Eksplikatsioon!C91)</f>
        <v>ÜÜRITAV PIND</v>
      </c>
      <c r="D90" s="33" t="str">
        <f>IF(Eksplikatsioon!D91=0,"",Eksplikatsioon!D91)</f>
        <v>Koristus- ja hooldusruum</v>
      </c>
      <c r="E90" s="75">
        <f>IF(Eksplikatsioon!F91=0,"",Eksplikatsioon!F91)</f>
        <v>4.0999999999999996</v>
      </c>
      <c r="F90" s="33" t="str">
        <f>IF(Eksplikatsioon!H91=0,"",Eksplikatsioon!H91)</f>
        <v/>
      </c>
      <c r="G90" s="33" t="str">
        <f>IF(Eksplikatsioon!J91=0,"",Eksplikatsioon!J91)</f>
        <v>Ainukasutuses pind</v>
      </c>
      <c r="H90" s="33" t="str">
        <f>IF(Eksplikatsioon!K91=0,"",Eksplikatsioon!K91)</f>
        <v>Terviseamet</v>
      </c>
      <c r="I90" s="33" t="str">
        <f>IF(Eksplikatsioon!L91=0,"",Eksplikatsioon!L91)</f>
        <v>PALDISKI MNT _03</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3">
      <c r="A91" s="33" t="str">
        <f>IF(Eksplikatsioon!A92=0,"",Eksplikatsioon!A92)</f>
        <v>02</v>
      </c>
      <c r="B91" s="77" t="str">
        <f>IF(Eksplikatsioon!B92=0,"",Eksplikatsioon!B92)</f>
        <v>223</v>
      </c>
      <c r="C91" s="33" t="str">
        <f>IF(Eksplikatsioon!C92=0,"",Eksplikatsioon!C92)</f>
        <v>ÜÜRITAV PIND</v>
      </c>
      <c r="D91" s="33" t="str">
        <f>IF(Eksplikatsioon!D92=0,"",Eksplikatsioon!D92)</f>
        <v>Riietusruum</v>
      </c>
      <c r="E91" s="75">
        <f>IF(Eksplikatsioon!F92=0,"",Eksplikatsioon!F92)</f>
        <v>23.2</v>
      </c>
      <c r="F91" s="33" t="str">
        <f>IF(Eksplikatsioon!H92=0,"",Eksplikatsioon!H92)</f>
        <v/>
      </c>
      <c r="G91" s="33" t="str">
        <f>IF(Eksplikatsioon!J92=0,"",Eksplikatsioon!J92)</f>
        <v>Ainukasutuses pind</v>
      </c>
      <c r="H91" s="33" t="str">
        <f>IF(Eksplikatsioon!K92=0,"",Eksplikatsioon!K92)</f>
        <v>Terviseamet</v>
      </c>
      <c r="I91" s="33" t="str">
        <f>IF(Eksplikatsioon!L92=0,"",Eksplikatsioon!L92)</f>
        <v>PALDISKI MNT _03</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3">
      <c r="A92" s="33" t="str">
        <f>IF(Eksplikatsioon!A93=0,"",Eksplikatsioon!A93)</f>
        <v>02</v>
      </c>
      <c r="B92" s="77" t="str">
        <f>IF(Eksplikatsioon!B93=0,"",Eksplikatsioon!B93)</f>
        <v>224</v>
      </c>
      <c r="C92" s="33" t="str">
        <f>IF(Eksplikatsioon!C93=0,"",Eksplikatsioon!C93)</f>
        <v>ÜÜRITAV PIND</v>
      </c>
      <c r="D92" s="33" t="str">
        <f>IF(Eksplikatsioon!D93=0,"",Eksplikatsioon!D93)</f>
        <v>WC</v>
      </c>
      <c r="E92" s="75">
        <f>IF(Eksplikatsioon!F93=0,"",Eksplikatsioon!F93)</f>
        <v>2.4</v>
      </c>
      <c r="F92" s="33" t="str">
        <f>IF(Eksplikatsioon!H93=0,"",Eksplikatsioon!H93)</f>
        <v/>
      </c>
      <c r="G92" s="33" t="str">
        <f>IF(Eksplikatsioon!J93=0,"",Eksplikatsioon!J93)</f>
        <v>Ainukasutuses pind</v>
      </c>
      <c r="H92" s="33" t="str">
        <f>IF(Eksplikatsioon!K93=0,"",Eksplikatsioon!K93)</f>
        <v>Terviseamet</v>
      </c>
      <c r="I92" s="33" t="str">
        <f>IF(Eksplikatsioon!L93=0,"",Eksplikatsioon!L93)</f>
        <v>PALDISKI MNT _03</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3">
      <c r="A93" s="33" t="str">
        <f>IF(Eksplikatsioon!A94=0,"",Eksplikatsioon!A94)</f>
        <v>02</v>
      </c>
      <c r="B93" s="77" t="str">
        <f>IF(Eksplikatsioon!B94=0,"",Eksplikatsioon!B94)</f>
        <v>225</v>
      </c>
      <c r="C93" s="33" t="str">
        <f>IF(Eksplikatsioon!C94=0,"",Eksplikatsioon!C94)</f>
        <v>ÜÜRITAV PIND</v>
      </c>
      <c r="D93" s="33" t="str">
        <f>IF(Eksplikatsioon!D94=0,"",Eksplikatsioon!D94)</f>
        <v>Pesuruum</v>
      </c>
      <c r="E93" s="75">
        <f>IF(Eksplikatsioon!F94=0,"",Eksplikatsioon!F94)</f>
        <v>7.4</v>
      </c>
      <c r="F93" s="33" t="str">
        <f>IF(Eksplikatsioon!H94=0,"",Eksplikatsioon!H94)</f>
        <v/>
      </c>
      <c r="G93" s="33" t="str">
        <f>IF(Eksplikatsioon!J94=0,"",Eksplikatsioon!J94)</f>
        <v>Ainukasutuses pind</v>
      </c>
      <c r="H93" s="33" t="str">
        <f>IF(Eksplikatsioon!K94=0,"",Eksplikatsioon!K94)</f>
        <v>Terviseamet</v>
      </c>
      <c r="I93" s="33" t="str">
        <f>IF(Eksplikatsioon!L94=0,"",Eksplikatsioon!L94)</f>
        <v>PALDISKI MNT _03</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3">
      <c r="A94" s="33" t="str">
        <f>IF(Eksplikatsioon!A95=0,"",Eksplikatsioon!A95)</f>
        <v>02</v>
      </c>
      <c r="B94" s="77" t="str">
        <f>IF(Eksplikatsioon!B95=0,"",Eksplikatsioon!B95)</f>
        <v>226</v>
      </c>
      <c r="C94" s="33" t="str">
        <f>IF(Eksplikatsioon!C95=0,"",Eksplikatsioon!C95)</f>
        <v>ÜÜRITAV PIND</v>
      </c>
      <c r="D94" s="33" t="str">
        <f>IF(Eksplikatsioon!D95=0,"",Eksplikatsioon!D95)</f>
        <v>Kabinet/Büroo</v>
      </c>
      <c r="E94" s="75">
        <f>IF(Eksplikatsioon!F95=0,"",Eksplikatsioon!F95)</f>
        <v>26.8</v>
      </c>
      <c r="F94" s="33" t="str">
        <f>IF(Eksplikatsioon!H95=0,"",Eksplikatsioon!H95)</f>
        <v/>
      </c>
      <c r="G94" s="33" t="str">
        <f>IF(Eksplikatsioon!J95=0,"",Eksplikatsioon!J95)</f>
        <v>Ainukasutuses pind</v>
      </c>
      <c r="H94" s="33" t="str">
        <f>IF(Eksplikatsioon!K95=0,"",Eksplikatsioon!K95)</f>
        <v>Terviseamet</v>
      </c>
      <c r="I94" s="33" t="str">
        <f>IF(Eksplikatsioon!L95=0,"",Eksplikatsioon!L95)</f>
        <v>PALDISKI MNT _03</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3">
      <c r="A95" s="33" t="str">
        <f>IF(Eksplikatsioon!A96=0,"",Eksplikatsioon!A96)</f>
        <v>02</v>
      </c>
      <c r="B95" s="77" t="str">
        <f>IF(Eksplikatsioon!B96=0,"",Eksplikatsioon!B96)</f>
        <v>227</v>
      </c>
      <c r="C95" s="33" t="str">
        <f>IF(Eksplikatsioon!C96=0,"",Eksplikatsioon!C96)</f>
        <v>ÜÜRITAV PIND</v>
      </c>
      <c r="D95" s="33" t="str">
        <f>IF(Eksplikatsioon!D96=0,"",Eksplikatsioon!D96)</f>
        <v>Laboratoorium</v>
      </c>
      <c r="E95" s="75">
        <f>IF(Eksplikatsioon!F96=0,"",Eksplikatsioon!F96)</f>
        <v>12.2</v>
      </c>
      <c r="F95" s="33" t="str">
        <f>IF(Eksplikatsioon!H96=0,"",Eksplikatsioon!H96)</f>
        <v/>
      </c>
      <c r="G95" s="33" t="str">
        <f>IF(Eksplikatsioon!J96=0,"",Eksplikatsioon!J96)</f>
        <v>Ainukasutuses pind</v>
      </c>
      <c r="H95" s="33" t="str">
        <f>IF(Eksplikatsioon!K96=0,"",Eksplikatsioon!K96)</f>
        <v>Terviseamet</v>
      </c>
      <c r="I95" s="33" t="str">
        <f>IF(Eksplikatsioon!L96=0,"",Eksplikatsioon!L96)</f>
        <v>PALDISKI MNT _03</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3">
      <c r="A96" s="33" t="str">
        <f>IF(Eksplikatsioon!A97=0,"",Eksplikatsioon!A97)</f>
        <v>02</v>
      </c>
      <c r="B96" s="77" t="str">
        <f>IF(Eksplikatsioon!B97=0,"",Eksplikatsioon!B97)</f>
        <v>228</v>
      </c>
      <c r="C96" s="33" t="str">
        <f>IF(Eksplikatsioon!C97=0,"",Eksplikatsioon!C97)</f>
        <v>ÜÜRITAV PIND</v>
      </c>
      <c r="D96" s="33" t="str">
        <f>IF(Eksplikatsioon!D97=0,"",Eksplikatsioon!D97)</f>
        <v>Nõupidamise ruum</v>
      </c>
      <c r="E96" s="75">
        <f>IF(Eksplikatsioon!F97=0,"",Eksplikatsioon!F97)</f>
        <v>10.4</v>
      </c>
      <c r="F96" s="33" t="str">
        <f>IF(Eksplikatsioon!H97=0,"",Eksplikatsioon!H97)</f>
        <v/>
      </c>
      <c r="G96" s="33" t="str">
        <f>IF(Eksplikatsioon!J97=0,"",Eksplikatsioon!J97)</f>
        <v>Ainukasutuses pind</v>
      </c>
      <c r="H96" s="33" t="str">
        <f>IF(Eksplikatsioon!K97=0,"",Eksplikatsioon!K97)</f>
        <v>Terviseamet</v>
      </c>
      <c r="I96" s="33" t="str">
        <f>IF(Eksplikatsioon!L97=0,"",Eksplikatsioon!L97)</f>
        <v>PALDISKI MNT _03</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3">
      <c r="A97" s="33" t="str">
        <f>IF(Eksplikatsioon!A98=0,"",Eksplikatsioon!A98)</f>
        <v>02</v>
      </c>
      <c r="B97" s="77" t="str">
        <f>IF(Eksplikatsioon!B98=0,"",Eksplikatsioon!B98)</f>
        <v>229</v>
      </c>
      <c r="C97" s="33" t="str">
        <f>IF(Eksplikatsioon!C98=0,"",Eksplikatsioon!C98)</f>
        <v>ÜÜRITAV PIND</v>
      </c>
      <c r="D97" s="33" t="str">
        <f>IF(Eksplikatsioon!D98=0,"",Eksplikatsioon!D98)</f>
        <v>Laboratoorium</v>
      </c>
      <c r="E97" s="75">
        <f>IF(Eksplikatsioon!F98=0,"",Eksplikatsioon!F98)</f>
        <v>12.5</v>
      </c>
      <c r="F97" s="33" t="str">
        <f>IF(Eksplikatsioon!H98=0,"",Eksplikatsioon!H98)</f>
        <v/>
      </c>
      <c r="G97" s="33" t="str">
        <f>IF(Eksplikatsioon!J98=0,"",Eksplikatsioon!J98)</f>
        <v>Ainukasutuses pind</v>
      </c>
      <c r="H97" s="33" t="str">
        <f>IF(Eksplikatsioon!K98=0,"",Eksplikatsioon!K98)</f>
        <v>Terviseamet</v>
      </c>
      <c r="I97" s="33" t="str">
        <f>IF(Eksplikatsioon!L98=0,"",Eksplikatsioon!L98)</f>
        <v>PALDISKI MNT _03</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3">
      <c r="A98" s="33" t="str">
        <f>IF(Eksplikatsioon!A99=0,"",Eksplikatsioon!A99)</f>
        <v>02</v>
      </c>
      <c r="B98" s="77" t="str">
        <f>IF(Eksplikatsioon!B99=0,"",Eksplikatsioon!B99)</f>
        <v>230</v>
      </c>
      <c r="C98" s="33" t="str">
        <f>IF(Eksplikatsioon!C99=0,"",Eksplikatsioon!C99)</f>
        <v>ÜÜRITAV PIND</v>
      </c>
      <c r="D98" s="33" t="str">
        <f>IF(Eksplikatsioon!D99=0,"",Eksplikatsioon!D99)</f>
        <v>Laboratoorium</v>
      </c>
      <c r="E98" s="75">
        <f>IF(Eksplikatsioon!F99=0,"",Eksplikatsioon!F99)</f>
        <v>19.5</v>
      </c>
      <c r="F98" s="33" t="str">
        <f>IF(Eksplikatsioon!H99=0,"",Eksplikatsioon!H99)</f>
        <v/>
      </c>
      <c r="G98" s="33" t="str">
        <f>IF(Eksplikatsioon!J99=0,"",Eksplikatsioon!J99)</f>
        <v>Ainukasutuses pind</v>
      </c>
      <c r="H98" s="33" t="str">
        <f>IF(Eksplikatsioon!K99=0,"",Eksplikatsioon!K99)</f>
        <v>Terviseamet</v>
      </c>
      <c r="I98" s="33" t="str">
        <f>IF(Eksplikatsioon!L99=0,"",Eksplikatsioon!L99)</f>
        <v>PALDISKI MNT _03</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3">
      <c r="A99" s="33" t="str">
        <f>IF(Eksplikatsioon!A100=0,"",Eksplikatsioon!A100)</f>
        <v>02</v>
      </c>
      <c r="B99" s="77" t="str">
        <f>IF(Eksplikatsioon!B100=0,"",Eksplikatsioon!B100)</f>
        <v>231</v>
      </c>
      <c r="C99" s="33" t="str">
        <f>IF(Eksplikatsioon!C100=0,"",Eksplikatsioon!C100)</f>
        <v>ÜÜRITAV PIND</v>
      </c>
      <c r="D99" s="33" t="str">
        <f>IF(Eksplikatsioon!D100=0,"",Eksplikatsioon!D100)</f>
        <v>Laboratoorium</v>
      </c>
      <c r="E99" s="75">
        <f>IF(Eksplikatsioon!F100=0,"",Eksplikatsioon!F100)</f>
        <v>31</v>
      </c>
      <c r="F99" s="33" t="str">
        <f>IF(Eksplikatsioon!H100=0,"",Eksplikatsioon!H100)</f>
        <v/>
      </c>
      <c r="G99" s="33" t="str">
        <f>IF(Eksplikatsioon!J100=0,"",Eksplikatsioon!J100)</f>
        <v>Ainukasutuses pind</v>
      </c>
      <c r="H99" s="33" t="str">
        <f>IF(Eksplikatsioon!K100=0,"",Eksplikatsioon!K100)</f>
        <v>Terviseamet</v>
      </c>
      <c r="I99" s="33" t="str">
        <f>IF(Eksplikatsioon!L100=0,"",Eksplikatsioon!L100)</f>
        <v>PALDISKI MNT _03</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3">
      <c r="A100" s="33" t="str">
        <f>IF(Eksplikatsioon!A101=0,"",Eksplikatsioon!A101)</f>
        <v>02</v>
      </c>
      <c r="B100" s="77" t="str">
        <f>IF(Eksplikatsioon!B101=0,"",Eksplikatsioon!B101)</f>
        <v>232</v>
      </c>
      <c r="C100" s="33" t="str">
        <f>IF(Eksplikatsioon!C101=0,"",Eksplikatsioon!C101)</f>
        <v>ÜÜRITAV PIND</v>
      </c>
      <c r="D100" s="33" t="str">
        <f>IF(Eksplikatsioon!D101=0,"",Eksplikatsioon!D101)</f>
        <v>Laboratoorium</v>
      </c>
      <c r="E100" s="75">
        <f>IF(Eksplikatsioon!F101=0,"",Eksplikatsioon!F101)</f>
        <v>16.5</v>
      </c>
      <c r="F100" s="33" t="str">
        <f>IF(Eksplikatsioon!H101=0,"",Eksplikatsioon!H101)</f>
        <v/>
      </c>
      <c r="G100" s="33" t="str">
        <f>IF(Eksplikatsioon!J101=0,"",Eksplikatsioon!J101)</f>
        <v>Ainukasutuses pind</v>
      </c>
      <c r="H100" s="33" t="str">
        <f>IF(Eksplikatsioon!K101=0,"",Eksplikatsioon!K101)</f>
        <v>Terviseamet</v>
      </c>
      <c r="I100" s="33" t="str">
        <f>IF(Eksplikatsioon!L101=0,"",Eksplikatsioon!L101)</f>
        <v>PALDISKI MNT _03</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3">
      <c r="A101" s="33" t="str">
        <f>IF(Eksplikatsioon!A102=0,"",Eksplikatsioon!A102)</f>
        <v>02</v>
      </c>
      <c r="B101" s="77" t="str">
        <f>IF(Eksplikatsioon!B102=0,"",Eksplikatsioon!B102)</f>
        <v>233</v>
      </c>
      <c r="C101" s="33" t="str">
        <f>IF(Eksplikatsioon!C102=0,"",Eksplikatsioon!C102)</f>
        <v>ÜÜRITAV PIND</v>
      </c>
      <c r="D101" s="33" t="str">
        <f>IF(Eksplikatsioon!D102=0,"",Eksplikatsioon!D102)</f>
        <v>Laboratoorium</v>
      </c>
      <c r="E101" s="75">
        <f>IF(Eksplikatsioon!F102=0,"",Eksplikatsioon!F102)</f>
        <v>14.4</v>
      </c>
      <c r="F101" s="33" t="str">
        <f>IF(Eksplikatsioon!H102=0,"",Eksplikatsioon!H102)</f>
        <v/>
      </c>
      <c r="G101" s="33" t="str">
        <f>IF(Eksplikatsioon!J102=0,"",Eksplikatsioon!J102)</f>
        <v>Ainukasutuses pind</v>
      </c>
      <c r="H101" s="33" t="str">
        <f>IF(Eksplikatsioon!K102=0,"",Eksplikatsioon!K102)</f>
        <v>Terviseamet</v>
      </c>
      <c r="I101" s="33" t="str">
        <f>IF(Eksplikatsioon!L102=0,"",Eksplikatsioon!L102)</f>
        <v>PALDISKI MNT _03</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3">
      <c r="A102" s="33" t="str">
        <f>IF(Eksplikatsioon!A103=0,"",Eksplikatsioon!A103)</f>
        <v>02</v>
      </c>
      <c r="B102" s="77" t="str">
        <f>IF(Eksplikatsioon!B103=0,"",Eksplikatsioon!B103)</f>
        <v>234</v>
      </c>
      <c r="C102" s="33" t="str">
        <f>IF(Eksplikatsioon!C103=0,"",Eksplikatsioon!C103)</f>
        <v>ÜÜRITAV PIND</v>
      </c>
      <c r="D102" s="33" t="str">
        <f>IF(Eksplikatsioon!D103=0,"",Eksplikatsioon!D103)</f>
        <v>Laboratoorium</v>
      </c>
      <c r="E102" s="75">
        <f>IF(Eksplikatsioon!F103=0,"",Eksplikatsioon!F103)</f>
        <v>18</v>
      </c>
      <c r="F102" s="33" t="str">
        <f>IF(Eksplikatsioon!H103=0,"",Eksplikatsioon!H103)</f>
        <v/>
      </c>
      <c r="G102" s="33" t="str">
        <f>IF(Eksplikatsioon!J103=0,"",Eksplikatsioon!J103)</f>
        <v>Ainukasutuses pind</v>
      </c>
      <c r="H102" s="33" t="str">
        <f>IF(Eksplikatsioon!K103=0,"",Eksplikatsioon!K103)</f>
        <v>Terviseamet</v>
      </c>
      <c r="I102" s="33" t="str">
        <f>IF(Eksplikatsioon!L103=0,"",Eksplikatsioon!L103)</f>
        <v>PALDISKI MNT _03</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3">
      <c r="A103" s="33" t="str">
        <f>IF(Eksplikatsioon!A104=0,"",Eksplikatsioon!A104)</f>
        <v>02</v>
      </c>
      <c r="B103" s="77" t="str">
        <f>IF(Eksplikatsioon!B104=0,"",Eksplikatsioon!B104)</f>
        <v>235</v>
      </c>
      <c r="C103" s="33" t="str">
        <f>IF(Eksplikatsioon!C104=0,"",Eksplikatsioon!C104)</f>
        <v>ÜÜRITAV PIND</v>
      </c>
      <c r="D103" s="33" t="str">
        <f>IF(Eksplikatsioon!D104=0,"",Eksplikatsioon!D104)</f>
        <v>Laboratoorium</v>
      </c>
      <c r="E103" s="75">
        <f>IF(Eksplikatsioon!F104=0,"",Eksplikatsioon!F104)</f>
        <v>35.1</v>
      </c>
      <c r="F103" s="33" t="str">
        <f>IF(Eksplikatsioon!H104=0,"",Eksplikatsioon!H104)</f>
        <v/>
      </c>
      <c r="G103" s="33" t="str">
        <f>IF(Eksplikatsioon!J104=0,"",Eksplikatsioon!J104)</f>
        <v>Ainukasutuses pind</v>
      </c>
      <c r="H103" s="33" t="str">
        <f>IF(Eksplikatsioon!K104=0,"",Eksplikatsioon!K104)</f>
        <v>Terviseamet</v>
      </c>
      <c r="I103" s="33" t="str">
        <f>IF(Eksplikatsioon!L104=0,"",Eksplikatsioon!L104)</f>
        <v>PALDISKI MNT _03</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3">
      <c r="A104" s="33" t="str">
        <f>IF(Eksplikatsioon!A105=0,"",Eksplikatsioon!A105)</f>
        <v>02</v>
      </c>
      <c r="B104" s="77" t="str">
        <f>IF(Eksplikatsioon!B105=0,"",Eksplikatsioon!B105)</f>
        <v>236</v>
      </c>
      <c r="C104" s="33" t="str">
        <f>IF(Eksplikatsioon!C105=0,"",Eksplikatsioon!C105)</f>
        <v>ÜÜRITAV PIND</v>
      </c>
      <c r="D104" s="33" t="str">
        <f>IF(Eksplikatsioon!D105=0,"",Eksplikatsioon!D105)</f>
        <v>Laboratoorium</v>
      </c>
      <c r="E104" s="75">
        <f>IF(Eksplikatsioon!F105=0,"",Eksplikatsioon!F105)</f>
        <v>9.1999999999999993</v>
      </c>
      <c r="F104" s="33" t="str">
        <f>IF(Eksplikatsioon!H105=0,"",Eksplikatsioon!H105)</f>
        <v/>
      </c>
      <c r="G104" s="33" t="str">
        <f>IF(Eksplikatsioon!J105=0,"",Eksplikatsioon!J105)</f>
        <v>Ainukasutuses pind</v>
      </c>
      <c r="H104" s="33" t="str">
        <f>IF(Eksplikatsioon!K105=0,"",Eksplikatsioon!K105)</f>
        <v>Terviseamet</v>
      </c>
      <c r="I104" s="33" t="str">
        <f>IF(Eksplikatsioon!L105=0,"",Eksplikatsioon!L105)</f>
        <v>PALDISKI MNT _03</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3">
      <c r="A105" s="33" t="str">
        <f>IF(Eksplikatsioon!A106=0,"",Eksplikatsioon!A106)</f>
        <v>02</v>
      </c>
      <c r="B105" s="77" t="str">
        <f>IF(Eksplikatsioon!B106=0,"",Eksplikatsioon!B106)</f>
        <v>237</v>
      </c>
      <c r="C105" s="33" t="str">
        <f>IF(Eksplikatsioon!C106=0,"",Eksplikatsioon!C106)</f>
        <v>ÜÜRITAV PIND</v>
      </c>
      <c r="D105" s="33" t="str">
        <f>IF(Eksplikatsioon!D106=0,"",Eksplikatsioon!D106)</f>
        <v>Laboratoorium</v>
      </c>
      <c r="E105" s="75">
        <f>IF(Eksplikatsioon!F106=0,"",Eksplikatsioon!F106)</f>
        <v>18.600000000000001</v>
      </c>
      <c r="F105" s="33" t="str">
        <f>IF(Eksplikatsioon!H106=0,"",Eksplikatsioon!H106)</f>
        <v/>
      </c>
      <c r="G105" s="33" t="str">
        <f>IF(Eksplikatsioon!J106=0,"",Eksplikatsioon!J106)</f>
        <v>Ainukasutuses pind</v>
      </c>
      <c r="H105" s="33" t="str">
        <f>IF(Eksplikatsioon!K106=0,"",Eksplikatsioon!K106)</f>
        <v>Terviseamet</v>
      </c>
      <c r="I105" s="33" t="str">
        <f>IF(Eksplikatsioon!L106=0,"",Eksplikatsioon!L106)</f>
        <v>PALDISKI MNT _03</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3">
      <c r="A106" s="33" t="str">
        <f>IF(Eksplikatsioon!A107=0,"",Eksplikatsioon!A107)</f>
        <v>02</v>
      </c>
      <c r="B106" s="77" t="str">
        <f>IF(Eksplikatsioon!B107=0,"",Eksplikatsioon!B107)</f>
        <v>238</v>
      </c>
      <c r="C106" s="33" t="str">
        <f>IF(Eksplikatsioon!C107=0,"",Eksplikatsioon!C107)</f>
        <v>ÜÜRITAV PIND</v>
      </c>
      <c r="D106" s="33" t="str">
        <f>IF(Eksplikatsioon!D107=0,"",Eksplikatsioon!D107)</f>
        <v>Puhkeruum</v>
      </c>
      <c r="E106" s="75">
        <f>IF(Eksplikatsioon!F107=0,"",Eksplikatsioon!F107)</f>
        <v>32.1</v>
      </c>
      <c r="F106" s="33" t="str">
        <f>IF(Eksplikatsioon!H107=0,"",Eksplikatsioon!H107)</f>
        <v/>
      </c>
      <c r="G106" s="33" t="str">
        <f>IF(Eksplikatsioon!J107=0,"",Eksplikatsioon!J107)</f>
        <v>Ainukasutuses pind</v>
      </c>
      <c r="H106" s="33" t="str">
        <f>IF(Eksplikatsioon!K107=0,"",Eksplikatsioon!K107)</f>
        <v>Terviseamet</v>
      </c>
      <c r="I106" s="33" t="str">
        <f>IF(Eksplikatsioon!L107=0,"",Eksplikatsioon!L107)</f>
        <v>PALDISKI MNT _03</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3">
      <c r="A107" s="33" t="str">
        <f>IF(Eksplikatsioon!A108=0,"",Eksplikatsioon!A108)</f>
        <v>02</v>
      </c>
      <c r="B107" s="77" t="str">
        <f>IF(Eksplikatsioon!B108=0,"",Eksplikatsioon!B108)</f>
        <v>239</v>
      </c>
      <c r="C107" s="33" t="str">
        <f>IF(Eksplikatsioon!C108=0,"",Eksplikatsioon!C108)</f>
        <v>ÜÜRITAV PIND</v>
      </c>
      <c r="D107" s="33" t="str">
        <f>IF(Eksplikatsioon!D108=0,"",Eksplikatsioon!D108)</f>
        <v>Kabinet/Büroo</v>
      </c>
      <c r="E107" s="75">
        <f>IF(Eksplikatsioon!F108=0,"",Eksplikatsioon!F108)</f>
        <v>14</v>
      </c>
      <c r="F107" s="33" t="str">
        <f>IF(Eksplikatsioon!H108=0,"",Eksplikatsioon!H108)</f>
        <v/>
      </c>
      <c r="G107" s="33" t="str">
        <f>IF(Eksplikatsioon!J108=0,"",Eksplikatsioon!J108)</f>
        <v>Ainukasutuses pind</v>
      </c>
      <c r="H107" s="33" t="str">
        <f>IF(Eksplikatsioon!K108=0,"",Eksplikatsioon!K108)</f>
        <v>Terviseamet</v>
      </c>
      <c r="I107" s="33" t="str">
        <f>IF(Eksplikatsioon!L108=0,"",Eksplikatsioon!L108)</f>
        <v>PALDISKI MNT _03</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3">
      <c r="A108" s="33" t="str">
        <f>IF(Eksplikatsioon!A109=0,"",Eksplikatsioon!A109)</f>
        <v>02</v>
      </c>
      <c r="B108" s="77" t="str">
        <f>IF(Eksplikatsioon!B109=0,"",Eksplikatsioon!B109)</f>
        <v>240</v>
      </c>
      <c r="C108" s="33" t="str">
        <f>IF(Eksplikatsioon!C109=0,"",Eksplikatsioon!C109)</f>
        <v>ÜÜRITAV PIND</v>
      </c>
      <c r="D108" s="33" t="str">
        <f>IF(Eksplikatsioon!D109=0,"",Eksplikatsioon!D109)</f>
        <v>Hoiuruum/Ladu</v>
      </c>
      <c r="E108" s="75">
        <f>IF(Eksplikatsioon!F109=0,"",Eksplikatsioon!F109)</f>
        <v>23.6</v>
      </c>
      <c r="F108" s="33" t="str">
        <f>IF(Eksplikatsioon!H109=0,"",Eksplikatsioon!H109)</f>
        <v/>
      </c>
      <c r="G108" s="33" t="str">
        <f>IF(Eksplikatsioon!J109=0,"",Eksplikatsioon!J109)</f>
        <v>Ainukasutuses pind</v>
      </c>
      <c r="H108" s="33" t="str">
        <f>IF(Eksplikatsioon!K109=0,"",Eksplikatsioon!K109)</f>
        <v>Terviseamet</v>
      </c>
      <c r="I108" s="33" t="str">
        <f>IF(Eksplikatsioon!L109=0,"",Eksplikatsioon!L109)</f>
        <v>PALDISKI MNT _03</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3">
      <c r="A109" s="33" t="str">
        <f>IF(Eksplikatsioon!A110=0,"",Eksplikatsioon!A110)</f>
        <v>02</v>
      </c>
      <c r="B109" s="77" t="str">
        <f>IF(Eksplikatsioon!B110=0,"",Eksplikatsioon!B110)</f>
        <v>241</v>
      </c>
      <c r="C109" s="33" t="str">
        <f>IF(Eksplikatsioon!C110=0,"",Eksplikatsioon!C110)</f>
        <v>ÜÜRITAV PIND</v>
      </c>
      <c r="D109" s="33" t="str">
        <f>IF(Eksplikatsioon!D110=0,"",Eksplikatsioon!D110)</f>
        <v>Koridor</v>
      </c>
      <c r="E109" s="75">
        <f>IF(Eksplikatsioon!F110=0,"",Eksplikatsioon!F110)</f>
        <v>94.6</v>
      </c>
      <c r="F109" s="33" t="str">
        <f>IF(Eksplikatsioon!H110=0,"",Eksplikatsioon!H110)</f>
        <v/>
      </c>
      <c r="G109" s="33" t="str">
        <f>IF(Eksplikatsioon!J110=0,"",Eksplikatsioon!J110)</f>
        <v>Ainukasutuses pind</v>
      </c>
      <c r="H109" s="33" t="str">
        <f>IF(Eksplikatsioon!K110=0,"",Eksplikatsioon!K110)</f>
        <v>Terviseamet</v>
      </c>
      <c r="I109" s="33" t="str">
        <f>IF(Eksplikatsioon!L110=0,"",Eksplikatsioon!L110)</f>
        <v>PALDISKI MNT _03</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3">
      <c r="A110" s="33" t="str">
        <f>IF(Eksplikatsioon!A111=0,"",Eksplikatsioon!A111)</f>
        <v>02</v>
      </c>
      <c r="B110" s="77" t="str">
        <f>IF(Eksplikatsioon!B111=0,"",Eksplikatsioon!B111)</f>
        <v>242</v>
      </c>
      <c r="C110" s="33" t="str">
        <f>IF(Eksplikatsioon!C111=0,"",Eksplikatsioon!C111)</f>
        <v>ÜÜRITAV PIND</v>
      </c>
      <c r="D110" s="33" t="str">
        <f>IF(Eksplikatsioon!D111=0,"",Eksplikatsioon!D111)</f>
        <v>Laboratoorium</v>
      </c>
      <c r="E110" s="75">
        <f>IF(Eksplikatsioon!F111=0,"",Eksplikatsioon!F111)</f>
        <v>50.4</v>
      </c>
      <c r="F110" s="33" t="str">
        <f>IF(Eksplikatsioon!H111=0,"",Eksplikatsioon!H111)</f>
        <v/>
      </c>
      <c r="G110" s="33" t="str">
        <f>IF(Eksplikatsioon!J111=0,"",Eksplikatsioon!J111)</f>
        <v>Ainukasutuses pind</v>
      </c>
      <c r="H110" s="33" t="str">
        <f>IF(Eksplikatsioon!K111=0,"",Eksplikatsioon!K111)</f>
        <v>Terviseamet</v>
      </c>
      <c r="I110" s="33" t="str">
        <f>IF(Eksplikatsioon!L111=0,"",Eksplikatsioon!L111)</f>
        <v>PALDISKI MNT _03</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3">
      <c r="A111" s="33" t="str">
        <f>IF(Eksplikatsioon!A112=0,"",Eksplikatsioon!A112)</f>
        <v>02</v>
      </c>
      <c r="B111" s="77" t="str">
        <f>IF(Eksplikatsioon!B112=0,"",Eksplikatsioon!B112)</f>
        <v>243</v>
      </c>
      <c r="C111" s="33" t="str">
        <f>IF(Eksplikatsioon!C112=0,"",Eksplikatsioon!C112)</f>
        <v>ÜÜRITAV PIND</v>
      </c>
      <c r="D111" s="33" t="str">
        <f>IF(Eksplikatsioon!D112=0,"",Eksplikatsioon!D112)</f>
        <v>Hoiuruum/Ladu</v>
      </c>
      <c r="E111" s="75">
        <f>IF(Eksplikatsioon!F112=0,"",Eksplikatsioon!F112)</f>
        <v>8.1</v>
      </c>
      <c r="F111" s="33" t="str">
        <f>IF(Eksplikatsioon!H112=0,"",Eksplikatsioon!H112)</f>
        <v/>
      </c>
      <c r="G111" s="33" t="str">
        <f>IF(Eksplikatsioon!J112=0,"",Eksplikatsioon!J112)</f>
        <v>Ainukasutuses pind</v>
      </c>
      <c r="H111" s="33" t="str">
        <f>IF(Eksplikatsioon!K112=0,"",Eksplikatsioon!K112)</f>
        <v>Terviseamet</v>
      </c>
      <c r="I111" s="33" t="str">
        <f>IF(Eksplikatsioon!L112=0,"",Eksplikatsioon!L112)</f>
        <v>PALDISKI MNT _03</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3">
      <c r="A112" s="33" t="str">
        <f>IF(Eksplikatsioon!A113=0,"",Eksplikatsioon!A113)</f>
        <v>02</v>
      </c>
      <c r="B112" s="77" t="str">
        <f>IF(Eksplikatsioon!B113=0,"",Eksplikatsioon!B113)</f>
        <v>244</v>
      </c>
      <c r="C112" s="33" t="str">
        <f>IF(Eksplikatsioon!C113=0,"",Eksplikatsioon!C113)</f>
        <v>ÜÜRITAV PIND</v>
      </c>
      <c r="D112" s="33" t="str">
        <f>IF(Eksplikatsioon!D113=0,"",Eksplikatsioon!D113)</f>
        <v>Hoiuruum/Ladu</v>
      </c>
      <c r="E112" s="75">
        <f>IF(Eksplikatsioon!F113=0,"",Eksplikatsioon!F113)</f>
        <v>7.1</v>
      </c>
      <c r="F112" s="33" t="str">
        <f>IF(Eksplikatsioon!H113=0,"",Eksplikatsioon!H113)</f>
        <v/>
      </c>
      <c r="G112" s="33" t="str">
        <f>IF(Eksplikatsioon!J113=0,"",Eksplikatsioon!J113)</f>
        <v>Ainukasutuses pind</v>
      </c>
      <c r="H112" s="33" t="str">
        <f>IF(Eksplikatsioon!K113=0,"",Eksplikatsioon!K113)</f>
        <v>Terviseamet</v>
      </c>
      <c r="I112" s="33" t="str">
        <f>IF(Eksplikatsioon!L113=0,"",Eksplikatsioon!L113)</f>
        <v>PALDISKI MNT _03</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3">
      <c r="A113" s="33" t="str">
        <f>IF(Eksplikatsioon!A114=0,"",Eksplikatsioon!A114)</f>
        <v>02</v>
      </c>
      <c r="B113" s="77" t="str">
        <f>IF(Eksplikatsioon!B114=0,"",Eksplikatsioon!B114)</f>
        <v>245</v>
      </c>
      <c r="C113" s="33" t="str">
        <f>IF(Eksplikatsioon!C114=0,"",Eksplikatsioon!C114)</f>
        <v>ÜÜRITAV PIND</v>
      </c>
      <c r="D113" s="33" t="str">
        <f>IF(Eksplikatsioon!D114=0,"",Eksplikatsioon!D114)</f>
        <v>Hoiuruum/Ladu</v>
      </c>
      <c r="E113" s="75">
        <f>IF(Eksplikatsioon!F114=0,"",Eksplikatsioon!F114)</f>
        <v>8.8000000000000007</v>
      </c>
      <c r="F113" s="33" t="str">
        <f>IF(Eksplikatsioon!H114=0,"",Eksplikatsioon!H114)</f>
        <v/>
      </c>
      <c r="G113" s="33" t="str">
        <f>IF(Eksplikatsioon!J114=0,"",Eksplikatsioon!J114)</f>
        <v>Ainukasutuses pind</v>
      </c>
      <c r="H113" s="33" t="str">
        <f>IF(Eksplikatsioon!K114=0,"",Eksplikatsioon!K114)</f>
        <v>Terviseamet</v>
      </c>
      <c r="I113" s="33" t="str">
        <f>IF(Eksplikatsioon!L114=0,"",Eksplikatsioon!L114)</f>
        <v>PALDISKI MNT _03</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3">
      <c r="A114" s="33" t="str">
        <f>IF(Eksplikatsioon!A115=0,"",Eksplikatsioon!A115)</f>
        <v>02</v>
      </c>
      <c r="B114" s="77" t="str">
        <f>IF(Eksplikatsioon!B115=0,"",Eksplikatsioon!B115)</f>
        <v>246</v>
      </c>
      <c r="C114" s="33" t="str">
        <f>IF(Eksplikatsioon!C115=0,"",Eksplikatsioon!C115)</f>
        <v>ÜÜRITAV PIND</v>
      </c>
      <c r="D114" s="33" t="str">
        <f>IF(Eksplikatsioon!D115=0,"",Eksplikatsioon!D115)</f>
        <v>Koridor</v>
      </c>
      <c r="E114" s="75">
        <f>IF(Eksplikatsioon!F115=0,"",Eksplikatsioon!F115)</f>
        <v>71</v>
      </c>
      <c r="F114" s="33" t="str">
        <f>IF(Eksplikatsioon!H115=0,"",Eksplikatsioon!H115)</f>
        <v/>
      </c>
      <c r="G114" s="33" t="str">
        <f>IF(Eksplikatsioon!J115=0,"",Eksplikatsioon!J115)</f>
        <v>Ainukasutuses pind</v>
      </c>
      <c r="H114" s="33" t="str">
        <f>IF(Eksplikatsioon!K115=0,"",Eksplikatsioon!K115)</f>
        <v>Terviseamet</v>
      </c>
      <c r="I114" s="33" t="str">
        <f>IF(Eksplikatsioon!L115=0,"",Eksplikatsioon!L115)</f>
        <v>PALDISKI MNT _03</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3">
      <c r="A115" s="33" t="str">
        <f>IF(Eksplikatsioon!A116=0,"",Eksplikatsioon!A116)</f>
        <v>02</v>
      </c>
      <c r="B115" s="77" t="str">
        <f>IF(Eksplikatsioon!B116=0,"",Eksplikatsioon!B116)</f>
        <v>247</v>
      </c>
      <c r="C115" s="33" t="str">
        <f>IF(Eksplikatsioon!C116=0,"",Eksplikatsioon!C116)</f>
        <v>ÜÜRITAV PIND</v>
      </c>
      <c r="D115" s="33" t="str">
        <f>IF(Eksplikatsioon!D116=0,"",Eksplikatsioon!D116)</f>
        <v>Laboratoorium</v>
      </c>
      <c r="E115" s="75">
        <f>IF(Eksplikatsioon!F116=0,"",Eksplikatsioon!F116)</f>
        <v>28.3</v>
      </c>
      <c r="F115" s="33" t="str">
        <f>IF(Eksplikatsioon!H116=0,"",Eksplikatsioon!H116)</f>
        <v/>
      </c>
      <c r="G115" s="33" t="str">
        <f>IF(Eksplikatsioon!J116=0,"",Eksplikatsioon!J116)</f>
        <v>Ainukasutuses pind</v>
      </c>
      <c r="H115" s="33" t="str">
        <f>IF(Eksplikatsioon!K116=0,"",Eksplikatsioon!K116)</f>
        <v>Terviseamet</v>
      </c>
      <c r="I115" s="33" t="str">
        <f>IF(Eksplikatsioon!L116=0,"",Eksplikatsioon!L116)</f>
        <v>PALDISKI MNT _03</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3">
      <c r="A116" s="33" t="str">
        <f>IF(Eksplikatsioon!A117=0,"",Eksplikatsioon!A117)</f>
        <v>02</v>
      </c>
      <c r="B116" s="77" t="str">
        <f>IF(Eksplikatsioon!B117=0,"",Eksplikatsioon!B117)</f>
        <v>248</v>
      </c>
      <c r="C116" s="33" t="str">
        <f>IF(Eksplikatsioon!C117=0,"",Eksplikatsioon!C117)</f>
        <v>ÜÜRITAV PIND</v>
      </c>
      <c r="D116" s="33" t="str">
        <f>IF(Eksplikatsioon!D117=0,"",Eksplikatsioon!D117)</f>
        <v>WC</v>
      </c>
      <c r="E116" s="75">
        <f>IF(Eksplikatsioon!F117=0,"",Eksplikatsioon!F117)</f>
        <v>4.5</v>
      </c>
      <c r="F116" s="33" t="str">
        <f>IF(Eksplikatsioon!H117=0,"",Eksplikatsioon!H117)</f>
        <v/>
      </c>
      <c r="G116" s="33" t="str">
        <f>IF(Eksplikatsioon!J117=0,"",Eksplikatsioon!J117)</f>
        <v>Ainukasutuses pind</v>
      </c>
      <c r="H116" s="33" t="str">
        <f>IF(Eksplikatsioon!K117=0,"",Eksplikatsioon!K117)</f>
        <v>Terviseamet</v>
      </c>
      <c r="I116" s="33" t="str">
        <f>IF(Eksplikatsioon!L117=0,"",Eksplikatsioon!L117)</f>
        <v>PALDISKI MNT _03</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3">
      <c r="A117" s="33" t="str">
        <f>IF(Eksplikatsioon!A118=0,"",Eksplikatsioon!A118)</f>
        <v>02</v>
      </c>
      <c r="B117" s="77" t="str">
        <f>IF(Eksplikatsioon!B118=0,"",Eksplikatsioon!B118)</f>
        <v>249</v>
      </c>
      <c r="C117" s="33" t="str">
        <f>IF(Eksplikatsioon!C118=0,"",Eksplikatsioon!C118)</f>
        <v>TEHNOPIND</v>
      </c>
      <c r="D117" s="33" t="str">
        <f>IF(Eksplikatsioon!D118=0,"",Eksplikatsioon!D118)</f>
        <v>Elektrikilp</v>
      </c>
      <c r="E117" s="75">
        <f>IF(Eksplikatsioon!F118=0,"",Eksplikatsioon!F118)</f>
        <v>4.4000000000000004</v>
      </c>
      <c r="F117" s="33" t="str">
        <f>IF(Eksplikatsioon!H118=0,"",Eksplikatsioon!H118)</f>
        <v/>
      </c>
      <c r="G117" s="33" t="str">
        <f>IF(Eksplikatsioon!J118=0,"",Eksplikatsioon!J118)</f>
        <v/>
      </c>
      <c r="H117" s="33" t="str">
        <f>IF(Eksplikatsioon!K118=0,"",Eksplikatsioon!K118)</f>
        <v/>
      </c>
      <c r="I117" s="33" t="str">
        <f>IF(Eksplikatsioon!L118=0,"",Eksplikatsioon!L118)</f>
        <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3">
      <c r="A118" s="33" t="str">
        <f>IF(Eksplikatsioon!A119=0,"",Eksplikatsioon!A119)</f>
        <v>02</v>
      </c>
      <c r="B118" s="77" t="str">
        <f>IF(Eksplikatsioon!B119=0,"",Eksplikatsioon!B119)</f>
        <v>250</v>
      </c>
      <c r="C118" s="33" t="str">
        <f>IF(Eksplikatsioon!C119=0,"",Eksplikatsioon!C119)</f>
        <v>ÜÜRITAV PIND</v>
      </c>
      <c r="D118" s="33" t="str">
        <f>IF(Eksplikatsioon!D119=0,"",Eksplikatsioon!D119)</f>
        <v>Laboratoorium</v>
      </c>
      <c r="E118" s="75">
        <f>IF(Eksplikatsioon!F119=0,"",Eksplikatsioon!F119)</f>
        <v>6.4</v>
      </c>
      <c r="F118" s="33" t="str">
        <f>IF(Eksplikatsioon!H119=0,"",Eksplikatsioon!H119)</f>
        <v/>
      </c>
      <c r="G118" s="33" t="str">
        <f>IF(Eksplikatsioon!J119=0,"",Eksplikatsioon!J119)</f>
        <v>Ainukasutuses pind</v>
      </c>
      <c r="H118" s="33" t="str">
        <f>IF(Eksplikatsioon!K119=0,"",Eksplikatsioon!K119)</f>
        <v>Terviseamet</v>
      </c>
      <c r="I118" s="33" t="str">
        <f>IF(Eksplikatsioon!L119=0,"",Eksplikatsioon!L119)</f>
        <v>PALDISKI MNT _03</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3">
      <c r="A119" s="33" t="str">
        <f>IF(Eksplikatsioon!A120=0,"",Eksplikatsioon!A120)</f>
        <v>02</v>
      </c>
      <c r="B119" s="77" t="str">
        <f>IF(Eksplikatsioon!B120=0,"",Eksplikatsioon!B120)</f>
        <v>251</v>
      </c>
      <c r="C119" s="33" t="str">
        <f>IF(Eksplikatsioon!C120=0,"",Eksplikatsioon!C120)</f>
        <v>ÜÜRITAV PIND</v>
      </c>
      <c r="D119" s="33" t="str">
        <f>IF(Eksplikatsioon!D120=0,"",Eksplikatsioon!D120)</f>
        <v>Hoiuruum/Ladu</v>
      </c>
      <c r="E119" s="75">
        <f>IF(Eksplikatsioon!F120=0,"",Eksplikatsioon!F120)</f>
        <v>10.9</v>
      </c>
      <c r="F119" s="33" t="str">
        <f>IF(Eksplikatsioon!H120=0,"",Eksplikatsioon!H120)</f>
        <v/>
      </c>
      <c r="G119" s="33" t="str">
        <f>IF(Eksplikatsioon!J120=0,"",Eksplikatsioon!J120)</f>
        <v>Ainukasutuses pind</v>
      </c>
      <c r="H119" s="33" t="str">
        <f>IF(Eksplikatsioon!K120=0,"",Eksplikatsioon!K120)</f>
        <v>Terviseamet</v>
      </c>
      <c r="I119" s="33" t="str">
        <f>IF(Eksplikatsioon!L120=0,"",Eksplikatsioon!L120)</f>
        <v>PALDISKI MNT _03</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3">
      <c r="A120" s="33" t="str">
        <f>IF(Eksplikatsioon!A121=0,"",Eksplikatsioon!A121)</f>
        <v>02</v>
      </c>
      <c r="B120" s="77" t="str">
        <f>IF(Eksplikatsioon!B121=0,"",Eksplikatsioon!B121)</f>
        <v>252</v>
      </c>
      <c r="C120" s="33" t="str">
        <f>IF(Eksplikatsioon!C121=0,"",Eksplikatsioon!C121)</f>
        <v>ÜÜRITAV PIND</v>
      </c>
      <c r="D120" s="33" t="str">
        <f>IF(Eksplikatsioon!D121=0,"",Eksplikatsioon!D121)</f>
        <v>Hoiuruum/Ladu</v>
      </c>
      <c r="E120" s="75">
        <f>IF(Eksplikatsioon!F121=0,"",Eksplikatsioon!F121)</f>
        <v>15.4</v>
      </c>
      <c r="F120" s="33" t="str">
        <f>IF(Eksplikatsioon!H121=0,"",Eksplikatsioon!H121)</f>
        <v/>
      </c>
      <c r="G120" s="33" t="str">
        <f>IF(Eksplikatsioon!J121=0,"",Eksplikatsioon!J121)</f>
        <v>Ainukasutuses pind</v>
      </c>
      <c r="H120" s="33" t="str">
        <f>IF(Eksplikatsioon!K121=0,"",Eksplikatsioon!K121)</f>
        <v>Terviseamet</v>
      </c>
      <c r="I120" s="33" t="str">
        <f>IF(Eksplikatsioon!L121=0,"",Eksplikatsioon!L121)</f>
        <v>PALDISKI MNT _03</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3">
      <c r="A121" s="33" t="str">
        <f>IF(Eksplikatsioon!A122=0,"",Eksplikatsioon!A122)</f>
        <v>02</v>
      </c>
      <c r="B121" s="77" t="str">
        <f>IF(Eksplikatsioon!B122=0,"",Eksplikatsioon!B122)</f>
        <v>253</v>
      </c>
      <c r="C121" s="33" t="str">
        <f>IF(Eksplikatsioon!C122=0,"",Eksplikatsioon!C122)</f>
        <v>ÜÜRITAV PIND</v>
      </c>
      <c r="D121" s="33" t="str">
        <f>IF(Eksplikatsioon!D122=0,"",Eksplikatsioon!D122)</f>
        <v>Hoiuruum/Ladu</v>
      </c>
      <c r="E121" s="75">
        <f>IF(Eksplikatsioon!F122=0,"",Eksplikatsioon!F122)</f>
        <v>9.6</v>
      </c>
      <c r="F121" s="33" t="str">
        <f>IF(Eksplikatsioon!H122=0,"",Eksplikatsioon!H122)</f>
        <v/>
      </c>
      <c r="G121" s="33" t="str">
        <f>IF(Eksplikatsioon!J122=0,"",Eksplikatsioon!J122)</f>
        <v>Ainukasutuses pind</v>
      </c>
      <c r="H121" s="33" t="str">
        <f>IF(Eksplikatsioon!K122=0,"",Eksplikatsioon!K122)</f>
        <v>Terviseamet</v>
      </c>
      <c r="I121" s="33" t="str">
        <f>IF(Eksplikatsioon!L122=0,"",Eksplikatsioon!L122)</f>
        <v>PALDISKI MNT _03</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3">
      <c r="A122" s="33" t="str">
        <f>IF(Eksplikatsioon!A123=0,"",Eksplikatsioon!A123)</f>
        <v>02</v>
      </c>
      <c r="B122" s="77" t="str">
        <f>IF(Eksplikatsioon!B123=0,"",Eksplikatsioon!B123)</f>
        <v>254</v>
      </c>
      <c r="C122" s="33" t="str">
        <f>IF(Eksplikatsioon!C123=0,"",Eksplikatsioon!C123)</f>
        <v>ÜÜRITAV PIND</v>
      </c>
      <c r="D122" s="33" t="str">
        <f>IF(Eksplikatsioon!D123=0,"",Eksplikatsioon!D123)</f>
        <v>Hoiuruum/Ladu</v>
      </c>
      <c r="E122" s="75">
        <f>IF(Eksplikatsioon!F123=0,"",Eksplikatsioon!F123)</f>
        <v>9.4</v>
      </c>
      <c r="F122" s="33" t="str">
        <f>IF(Eksplikatsioon!H123=0,"",Eksplikatsioon!H123)</f>
        <v/>
      </c>
      <c r="G122" s="33" t="str">
        <f>IF(Eksplikatsioon!J123=0,"",Eksplikatsioon!J123)</f>
        <v>Ainukasutuses pind</v>
      </c>
      <c r="H122" s="33" t="str">
        <f>IF(Eksplikatsioon!K123=0,"",Eksplikatsioon!K123)</f>
        <v>Terviseamet</v>
      </c>
      <c r="I122" s="33" t="str">
        <f>IF(Eksplikatsioon!L123=0,"",Eksplikatsioon!L123)</f>
        <v>PALDISKI MNT _03</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3">
      <c r="A123" s="33" t="str">
        <f>IF(Eksplikatsioon!A124=0,"",Eksplikatsioon!A124)</f>
        <v>02</v>
      </c>
      <c r="B123" s="77" t="str">
        <f>IF(Eksplikatsioon!B124=0,"",Eksplikatsioon!B124)</f>
        <v>255</v>
      </c>
      <c r="C123" s="33" t="str">
        <f>IF(Eksplikatsioon!C124=0,"",Eksplikatsioon!C124)</f>
        <v>ÜÜRITAV PIND</v>
      </c>
      <c r="D123" s="33" t="str">
        <f>IF(Eksplikatsioon!D124=0,"",Eksplikatsioon!D124)</f>
        <v>Eriotstarbeline ruum</v>
      </c>
      <c r="E123" s="75">
        <f>IF(Eksplikatsioon!F124=0,"",Eksplikatsioon!F124)</f>
        <v>5.4</v>
      </c>
      <c r="F123" s="33" t="str">
        <f>IF(Eksplikatsioon!H124=0,"",Eksplikatsioon!H124)</f>
        <v/>
      </c>
      <c r="G123" s="33" t="str">
        <f>IF(Eksplikatsioon!J124=0,"",Eksplikatsioon!J124)</f>
        <v>Ainukasutuses pind</v>
      </c>
      <c r="H123" s="33" t="str">
        <f>IF(Eksplikatsioon!K124=0,"",Eksplikatsioon!K124)</f>
        <v>Terviseamet</v>
      </c>
      <c r="I123" s="33" t="str">
        <f>IF(Eksplikatsioon!L124=0,"",Eksplikatsioon!L124)</f>
        <v>PALDISKI MNT _03</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3">
      <c r="A124" s="33" t="str">
        <f>IF(Eksplikatsioon!A125=0,"",Eksplikatsioon!A125)</f>
        <v>02</v>
      </c>
      <c r="B124" s="77" t="str">
        <f>IF(Eksplikatsioon!B125=0,"",Eksplikatsioon!B125)</f>
        <v>256</v>
      </c>
      <c r="C124" s="33" t="str">
        <f>IF(Eksplikatsioon!C125=0,"",Eksplikatsioon!C125)</f>
        <v>ÜÜRITAV PIND</v>
      </c>
      <c r="D124" s="33" t="str">
        <f>IF(Eksplikatsioon!D125=0,"",Eksplikatsioon!D125)</f>
        <v>Hoiuruum/Ladu</v>
      </c>
      <c r="E124" s="75">
        <f>IF(Eksplikatsioon!F125=0,"",Eksplikatsioon!F125)</f>
        <v>11.9</v>
      </c>
      <c r="F124" s="33" t="str">
        <f>IF(Eksplikatsioon!H125=0,"",Eksplikatsioon!H125)</f>
        <v/>
      </c>
      <c r="G124" s="33" t="str">
        <f>IF(Eksplikatsioon!J125=0,"",Eksplikatsioon!J125)</f>
        <v>Ainukasutuses pind</v>
      </c>
      <c r="H124" s="33" t="str">
        <f>IF(Eksplikatsioon!K125=0,"",Eksplikatsioon!K125)</f>
        <v>Terviseamet</v>
      </c>
      <c r="I124" s="33" t="str">
        <f>IF(Eksplikatsioon!L125=0,"",Eksplikatsioon!L125)</f>
        <v>PALDISKI MNT _03</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3">
      <c r="A125" s="33" t="str">
        <f>IF(Eksplikatsioon!A126=0,"",Eksplikatsioon!A126)</f>
        <v>02</v>
      </c>
      <c r="B125" s="77" t="str">
        <f>IF(Eksplikatsioon!B126=0,"",Eksplikatsioon!B126)</f>
        <v>257</v>
      </c>
      <c r="C125" s="33" t="str">
        <f>IF(Eksplikatsioon!C126=0,"",Eksplikatsioon!C126)</f>
        <v>ÜÜRITAV PIND</v>
      </c>
      <c r="D125" s="33" t="str">
        <f>IF(Eksplikatsioon!D126=0,"",Eksplikatsioon!D126)</f>
        <v>Hoiuruum/Ladu</v>
      </c>
      <c r="E125" s="75">
        <f>IF(Eksplikatsioon!F126=0,"",Eksplikatsioon!F126)</f>
        <v>12.2</v>
      </c>
      <c r="F125" s="33" t="str">
        <f>IF(Eksplikatsioon!H126=0,"",Eksplikatsioon!H126)</f>
        <v/>
      </c>
      <c r="G125" s="33" t="str">
        <f>IF(Eksplikatsioon!J126=0,"",Eksplikatsioon!J126)</f>
        <v>Ainukasutuses pind</v>
      </c>
      <c r="H125" s="33" t="str">
        <f>IF(Eksplikatsioon!K126=0,"",Eksplikatsioon!K126)</f>
        <v>Terviseamet</v>
      </c>
      <c r="I125" s="33" t="str">
        <f>IF(Eksplikatsioon!L126=0,"",Eksplikatsioon!L126)</f>
        <v>PALDISKI MNT _03</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3">
      <c r="A126" s="33" t="str">
        <f>IF(Eksplikatsioon!A127=0,"",Eksplikatsioon!A127)</f>
        <v>02</v>
      </c>
      <c r="B126" s="77" t="str">
        <f>IF(Eksplikatsioon!B127=0,"",Eksplikatsioon!B127)</f>
        <v>258</v>
      </c>
      <c r="C126" s="33" t="str">
        <f>IF(Eksplikatsioon!C127=0,"",Eksplikatsioon!C127)</f>
        <v>ÜÜRITAV PIND</v>
      </c>
      <c r="D126" s="33" t="str">
        <f>IF(Eksplikatsioon!D127=0,"",Eksplikatsioon!D127)</f>
        <v>Laboratoorium</v>
      </c>
      <c r="E126" s="75">
        <f>IF(Eksplikatsioon!F127=0,"",Eksplikatsioon!F127)</f>
        <v>10.5</v>
      </c>
      <c r="F126" s="33" t="str">
        <f>IF(Eksplikatsioon!H127=0,"",Eksplikatsioon!H127)</f>
        <v/>
      </c>
      <c r="G126" s="33" t="str">
        <f>IF(Eksplikatsioon!J127=0,"",Eksplikatsioon!J127)</f>
        <v>Ainukasutuses pind</v>
      </c>
      <c r="H126" s="33" t="str">
        <f>IF(Eksplikatsioon!K127=0,"",Eksplikatsioon!K127)</f>
        <v>Terviseamet</v>
      </c>
      <c r="I126" s="33" t="str">
        <f>IF(Eksplikatsioon!L127=0,"",Eksplikatsioon!L127)</f>
        <v>PALDISKI MNT _03</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3">
      <c r="A127" s="33" t="str">
        <f>IF(Eksplikatsioon!A128=0,"",Eksplikatsioon!A128)</f>
        <v>02</v>
      </c>
      <c r="B127" s="77" t="str">
        <f>IF(Eksplikatsioon!B128=0,"",Eksplikatsioon!B128)</f>
        <v>259</v>
      </c>
      <c r="C127" s="33" t="str">
        <f>IF(Eksplikatsioon!C128=0,"",Eksplikatsioon!C128)</f>
        <v>ÜÜRITAV PIND</v>
      </c>
      <c r="D127" s="33" t="str">
        <f>IF(Eksplikatsioon!D128=0,"",Eksplikatsioon!D128)</f>
        <v>Laboratoorium</v>
      </c>
      <c r="E127" s="75">
        <f>IF(Eksplikatsioon!F128=0,"",Eksplikatsioon!F128)</f>
        <v>8.6</v>
      </c>
      <c r="F127" s="33" t="str">
        <f>IF(Eksplikatsioon!H128=0,"",Eksplikatsioon!H128)</f>
        <v/>
      </c>
      <c r="G127" s="33" t="str">
        <f>IF(Eksplikatsioon!J128=0,"",Eksplikatsioon!J128)</f>
        <v>Ainukasutuses pind</v>
      </c>
      <c r="H127" s="33" t="str">
        <f>IF(Eksplikatsioon!K128=0,"",Eksplikatsioon!K128)</f>
        <v>Terviseamet</v>
      </c>
      <c r="I127" s="33" t="str">
        <f>IF(Eksplikatsioon!L128=0,"",Eksplikatsioon!L128)</f>
        <v>PALDISKI MNT _03</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3">
      <c r="A128" s="33" t="str">
        <f>IF(Eksplikatsioon!A129=0,"",Eksplikatsioon!A129)</f>
        <v>02</v>
      </c>
      <c r="B128" s="77" t="str">
        <f>IF(Eksplikatsioon!B129=0,"",Eksplikatsioon!B129)</f>
        <v>260</v>
      </c>
      <c r="C128" s="33" t="str">
        <f>IF(Eksplikatsioon!C129=0,"",Eksplikatsioon!C129)</f>
        <v>ÜÜRITAV PIND</v>
      </c>
      <c r="D128" s="33" t="str">
        <f>IF(Eksplikatsioon!D129=0,"",Eksplikatsioon!D129)</f>
        <v>Laboratoorium</v>
      </c>
      <c r="E128" s="75">
        <f>IF(Eksplikatsioon!F129=0,"",Eksplikatsioon!F129)</f>
        <v>11.3</v>
      </c>
      <c r="F128" s="33" t="str">
        <f>IF(Eksplikatsioon!H129=0,"",Eksplikatsioon!H129)</f>
        <v/>
      </c>
      <c r="G128" s="33" t="str">
        <f>IF(Eksplikatsioon!J129=0,"",Eksplikatsioon!J129)</f>
        <v>Ainukasutuses pind</v>
      </c>
      <c r="H128" s="33" t="str">
        <f>IF(Eksplikatsioon!K129=0,"",Eksplikatsioon!K129)</f>
        <v>Terviseamet</v>
      </c>
      <c r="I128" s="33" t="str">
        <f>IF(Eksplikatsioon!L129=0,"",Eksplikatsioon!L129)</f>
        <v>PALDISKI MNT _03</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3">
      <c r="A129" s="33" t="str">
        <f>IF(Eksplikatsioon!A130=0,"",Eksplikatsioon!A130)</f>
        <v>02</v>
      </c>
      <c r="B129" s="77" t="str">
        <f>IF(Eksplikatsioon!B130=0,"",Eksplikatsioon!B130)</f>
        <v>261</v>
      </c>
      <c r="C129" s="33" t="str">
        <f>IF(Eksplikatsioon!C130=0,"",Eksplikatsioon!C130)</f>
        <v>ÜÜRITAV PIND</v>
      </c>
      <c r="D129" s="33" t="str">
        <f>IF(Eksplikatsioon!D130=0,"",Eksplikatsioon!D130)</f>
        <v>Eriotstarbeline ruum</v>
      </c>
      <c r="E129" s="75">
        <f>IF(Eksplikatsioon!F130=0,"",Eksplikatsioon!F130)</f>
        <v>4.5999999999999996</v>
      </c>
      <c r="F129" s="33" t="str">
        <f>IF(Eksplikatsioon!H130=0,"",Eksplikatsioon!H130)</f>
        <v/>
      </c>
      <c r="G129" s="33" t="str">
        <f>IF(Eksplikatsioon!J130=0,"",Eksplikatsioon!J130)</f>
        <v>Ainukasutuses pind</v>
      </c>
      <c r="H129" s="33" t="str">
        <f>IF(Eksplikatsioon!K130=0,"",Eksplikatsioon!K130)</f>
        <v>Terviseamet</v>
      </c>
      <c r="I129" s="33" t="str">
        <f>IF(Eksplikatsioon!L130=0,"",Eksplikatsioon!L130)</f>
        <v>PALDISKI MNT _03</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3">
      <c r="A130" s="33" t="str">
        <f>IF(Eksplikatsioon!A131=0,"",Eksplikatsioon!A131)</f>
        <v>02</v>
      </c>
      <c r="B130" s="77" t="str">
        <f>IF(Eksplikatsioon!B131=0,"",Eksplikatsioon!B131)</f>
        <v>262</v>
      </c>
      <c r="C130" s="33" t="str">
        <f>IF(Eksplikatsioon!C131=0,"",Eksplikatsioon!C131)</f>
        <v>ÜÜRITAV PIND</v>
      </c>
      <c r="D130" s="33" t="str">
        <f>IF(Eksplikatsioon!D131=0,"",Eksplikatsioon!D131)</f>
        <v>Laboratoorium</v>
      </c>
      <c r="E130" s="75">
        <f>IF(Eksplikatsioon!F131=0,"",Eksplikatsioon!F131)</f>
        <v>11.4</v>
      </c>
      <c r="F130" s="33" t="str">
        <f>IF(Eksplikatsioon!H131=0,"",Eksplikatsioon!H131)</f>
        <v/>
      </c>
      <c r="G130" s="33" t="str">
        <f>IF(Eksplikatsioon!J131=0,"",Eksplikatsioon!J131)</f>
        <v>Ainukasutuses pind</v>
      </c>
      <c r="H130" s="33" t="str">
        <f>IF(Eksplikatsioon!K131=0,"",Eksplikatsioon!K131)</f>
        <v>Terviseamet</v>
      </c>
      <c r="I130" s="33" t="str">
        <f>IF(Eksplikatsioon!L131=0,"",Eksplikatsioon!L131)</f>
        <v>PALDISKI MNT _03</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3">
      <c r="A131" s="33" t="str">
        <f>IF(Eksplikatsioon!A132=0,"",Eksplikatsioon!A132)</f>
        <v>02</v>
      </c>
      <c r="B131" s="77" t="str">
        <f>IF(Eksplikatsioon!B132=0,"",Eksplikatsioon!B132)</f>
        <v>263</v>
      </c>
      <c r="C131" s="33" t="str">
        <f>IF(Eksplikatsioon!C132=0,"",Eksplikatsioon!C132)</f>
        <v>ÜÜRITAV PIND</v>
      </c>
      <c r="D131" s="33" t="str">
        <f>IF(Eksplikatsioon!D132=0,"",Eksplikatsioon!D132)</f>
        <v>Nõupidamise ruum</v>
      </c>
      <c r="E131" s="75">
        <f>IF(Eksplikatsioon!F132=0,"",Eksplikatsioon!F132)</f>
        <v>20.399999999999999</v>
      </c>
      <c r="F131" s="33" t="str">
        <f>IF(Eksplikatsioon!H132=0,"",Eksplikatsioon!H132)</f>
        <v/>
      </c>
      <c r="G131" s="33" t="str">
        <f>IF(Eksplikatsioon!J132=0,"",Eksplikatsioon!J132)</f>
        <v>Ainukasutuses pind</v>
      </c>
      <c r="H131" s="33" t="str">
        <f>IF(Eksplikatsioon!K132=0,"",Eksplikatsioon!K132)</f>
        <v>Terviseamet</v>
      </c>
      <c r="I131" s="33" t="str">
        <f>IF(Eksplikatsioon!L132=0,"",Eksplikatsioon!L132)</f>
        <v>PALDISKI MNT _03</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3">
      <c r="A132" s="33" t="str">
        <f>IF(Eksplikatsioon!A133=0,"",Eksplikatsioon!A133)</f>
        <v>02</v>
      </c>
      <c r="B132" s="77" t="str">
        <f>IF(Eksplikatsioon!B133=0,"",Eksplikatsioon!B133)</f>
        <v>280</v>
      </c>
      <c r="C132" s="33" t="str">
        <f>IF(Eksplikatsioon!C133=0,"",Eksplikatsioon!C133)</f>
        <v>VERTIKAALSETE ÜHENDUSTEEDE PIND</v>
      </c>
      <c r="D132" s="33" t="str">
        <f>IF(Eksplikatsioon!D133=0,"",Eksplikatsioon!D133)</f>
        <v>Trepp/Trepikoda</v>
      </c>
      <c r="E132" s="75">
        <f>IF(Eksplikatsioon!F133=0,"",Eksplikatsioon!F133)</f>
        <v>3.3</v>
      </c>
      <c r="F132" s="33" t="str">
        <f>IF(Eksplikatsioon!H133=0,"",Eksplikatsioon!H133)</f>
        <v/>
      </c>
      <c r="G132" s="33" t="str">
        <f>IF(Eksplikatsioon!J133=0,"",Eksplikatsioon!J133)</f>
        <v/>
      </c>
      <c r="H132" s="33" t="str">
        <f>IF(Eksplikatsioon!K133=0,"",Eksplikatsioon!K133)</f>
        <v/>
      </c>
      <c r="I132" s="33" t="str">
        <f>IF(Eksplikatsioon!L133=0,"",Eksplikatsioon!L133)</f>
        <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3">
      <c r="A133" s="33" t="str">
        <f>IF(Eksplikatsioon!A134=0,"",Eksplikatsioon!A134)</f>
        <v>02</v>
      </c>
      <c r="B133" s="77" t="str">
        <f>IF(Eksplikatsioon!B134=0,"",Eksplikatsioon!B134)</f>
        <v>281</v>
      </c>
      <c r="C133" s="33" t="str">
        <f>IF(Eksplikatsioon!C134=0,"",Eksplikatsioon!C134)</f>
        <v>VERTIKAALSETE ÜHENDUSTEEDE PIND</v>
      </c>
      <c r="D133" s="33" t="str">
        <f>IF(Eksplikatsioon!D134=0,"",Eksplikatsioon!D134)</f>
        <v>Trepp/Trepikoda</v>
      </c>
      <c r="E133" s="75">
        <f>IF(Eksplikatsioon!F134=0,"",Eksplikatsioon!F134)</f>
        <v>3.2</v>
      </c>
      <c r="F133" s="33" t="str">
        <f>IF(Eksplikatsioon!H134=0,"",Eksplikatsioon!H134)</f>
        <v/>
      </c>
      <c r="G133" s="33" t="str">
        <f>IF(Eksplikatsioon!J134=0,"",Eksplikatsioon!J134)</f>
        <v/>
      </c>
      <c r="H133" s="33" t="str">
        <f>IF(Eksplikatsioon!K134=0,"",Eksplikatsioon!K134)</f>
        <v/>
      </c>
      <c r="I133" s="33" t="str">
        <f>IF(Eksplikatsioon!L134=0,"",Eksplikatsioon!L134)</f>
        <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3">
      <c r="A134" s="33" t="str">
        <f>IF(Eksplikatsioon!A135=0,"",Eksplikatsioon!A135)</f>
        <v>02</v>
      </c>
      <c r="B134" s="77" t="str">
        <f>IF(Eksplikatsioon!B135=0,"",Eksplikatsioon!B135)</f>
        <v>282</v>
      </c>
      <c r="C134" s="33" t="str">
        <f>IF(Eksplikatsioon!C135=0,"",Eksplikatsioon!C135)</f>
        <v>VERTIKAALSETE ÜHENDUSTEEDE PIND</v>
      </c>
      <c r="D134" s="33" t="str">
        <f>IF(Eksplikatsioon!D135=0,"",Eksplikatsioon!D135)</f>
        <v>Šaht</v>
      </c>
      <c r="E134" s="75">
        <f>IF(Eksplikatsioon!F135=0,"",Eksplikatsioon!F135)</f>
        <v>0.4</v>
      </c>
      <c r="F134" s="33" t="str">
        <f>IF(Eksplikatsioon!H135=0,"",Eksplikatsioon!H135)</f>
        <v/>
      </c>
      <c r="G134" s="33" t="str">
        <f>IF(Eksplikatsioon!J135=0,"",Eksplikatsioon!J135)</f>
        <v/>
      </c>
      <c r="H134" s="33" t="str">
        <f>IF(Eksplikatsioon!K135=0,"",Eksplikatsioon!K135)</f>
        <v/>
      </c>
      <c r="I134" s="33" t="str">
        <f>IF(Eksplikatsioon!L135=0,"",Eksplikatsioon!L135)</f>
        <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3">
      <c r="A135" s="33" t="str">
        <f>IF(Eksplikatsioon!A136=0,"",Eksplikatsioon!A136)</f>
        <v>02</v>
      </c>
      <c r="B135" s="77" t="str">
        <f>IF(Eksplikatsioon!B136=0,"",Eksplikatsioon!B136)</f>
        <v>283</v>
      </c>
      <c r="C135" s="33" t="str">
        <f>IF(Eksplikatsioon!C136=0,"",Eksplikatsioon!C136)</f>
        <v>VERTIKAALSETE ÜHENDUSTEEDE PIND</v>
      </c>
      <c r="D135" s="33" t="str">
        <f>IF(Eksplikatsioon!D136=0,"",Eksplikatsioon!D136)</f>
        <v>Šaht</v>
      </c>
      <c r="E135" s="75">
        <f>IF(Eksplikatsioon!F136=0,"",Eksplikatsioon!F136)</f>
        <v>0.9</v>
      </c>
      <c r="F135" s="33" t="str">
        <f>IF(Eksplikatsioon!H136=0,"",Eksplikatsioon!H136)</f>
        <v/>
      </c>
      <c r="G135" s="33" t="str">
        <f>IF(Eksplikatsioon!J136=0,"",Eksplikatsioon!J136)</f>
        <v/>
      </c>
      <c r="H135" s="33" t="str">
        <f>IF(Eksplikatsioon!K136=0,"",Eksplikatsioon!K136)</f>
        <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3">
      <c r="A136" s="33" t="str">
        <f>IF(Eksplikatsioon!A137=0,"",Eksplikatsioon!A137)</f>
        <v>02</v>
      </c>
      <c r="B136" s="77" t="str">
        <f>IF(Eksplikatsioon!B137=0,"",Eksplikatsioon!B137)</f>
        <v>284</v>
      </c>
      <c r="C136" s="33" t="str">
        <f>IF(Eksplikatsioon!C137=0,"",Eksplikatsioon!C137)</f>
        <v>VERTIKAALSETE ÜHENDUSTEEDE PIND</v>
      </c>
      <c r="D136" s="33" t="str">
        <f>IF(Eksplikatsioon!D137=0,"",Eksplikatsioon!D137)</f>
        <v>Šaht</v>
      </c>
      <c r="E136" s="75">
        <f>IF(Eksplikatsioon!F137=0,"",Eksplikatsioon!F137)</f>
        <v>0.9</v>
      </c>
      <c r="F136" s="33" t="str">
        <f>IF(Eksplikatsioon!H137=0,"",Eksplikatsioon!H137)</f>
        <v/>
      </c>
      <c r="G136" s="33" t="str">
        <f>IF(Eksplikatsioon!J137=0,"",Eksplikatsioon!J137)</f>
        <v/>
      </c>
      <c r="H136" s="33" t="str">
        <f>IF(Eksplikatsioon!K137=0,"",Eksplikatsioon!K137)</f>
        <v/>
      </c>
      <c r="I136" s="33" t="str">
        <f>IF(Eksplikatsioon!L137=0,"",Eksplikatsioon!L137)</f>
        <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3">
      <c r="A137" s="33" t="str">
        <f>IF(Eksplikatsioon!A138=0,"",Eksplikatsioon!A138)</f>
        <v>02</v>
      </c>
      <c r="B137" s="77" t="str">
        <f>IF(Eksplikatsioon!B138=0,"",Eksplikatsioon!B138)</f>
        <v>290</v>
      </c>
      <c r="C137" s="33" t="str">
        <f>IF(Eksplikatsioon!C138=0,"",Eksplikatsioon!C138)</f>
        <v>VERTIKAALSETE ÜHENDUSTEEDE PIND</v>
      </c>
      <c r="D137" s="33" t="str">
        <f>IF(Eksplikatsioon!D138=0,"",Eksplikatsioon!D138)</f>
        <v>Šaht</v>
      </c>
      <c r="E137" s="75">
        <f>IF(Eksplikatsioon!F138=0,"",Eksplikatsioon!F138)</f>
        <v>1.8</v>
      </c>
      <c r="F137" s="33" t="str">
        <f>IF(Eksplikatsioon!H138=0,"",Eksplikatsioon!H138)</f>
        <v/>
      </c>
      <c r="G137" s="33" t="str">
        <f>IF(Eksplikatsioon!J138=0,"",Eksplikatsioon!J138)</f>
        <v/>
      </c>
      <c r="H137" s="33" t="str">
        <f>IF(Eksplikatsioon!K138=0,"",Eksplikatsioon!K138)</f>
        <v/>
      </c>
      <c r="I137" s="33" t="str">
        <f>IF(Eksplikatsioon!L138=0,"",Eksplikatsioon!L138)</f>
        <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3">
      <c r="A138" s="33" t="str">
        <f>IF(Eksplikatsioon!A139=0,"",Eksplikatsioon!A139)</f>
        <v>02</v>
      </c>
      <c r="B138" s="77" t="str">
        <f>IF(Eksplikatsioon!B139=0,"",Eksplikatsioon!B139)</f>
        <v>291</v>
      </c>
      <c r="C138" s="33" t="str">
        <f>IF(Eksplikatsioon!C139=0,"",Eksplikatsioon!C139)</f>
        <v>VERTIKAALSETE ÜHENDUSTEEDE PIND</v>
      </c>
      <c r="D138" s="33" t="str">
        <f>IF(Eksplikatsioon!D139=0,"",Eksplikatsioon!D139)</f>
        <v>Šaht</v>
      </c>
      <c r="E138" s="75">
        <f>IF(Eksplikatsioon!F139=0,"",Eksplikatsioon!F139)</f>
        <v>3</v>
      </c>
      <c r="F138" s="33" t="str">
        <f>IF(Eksplikatsioon!H139=0,"",Eksplikatsioon!H139)</f>
        <v/>
      </c>
      <c r="G138" s="33" t="str">
        <f>IF(Eksplikatsioon!J139=0,"",Eksplikatsioon!J139)</f>
        <v/>
      </c>
      <c r="H138" s="33" t="str">
        <f>IF(Eksplikatsioon!K139=0,"",Eksplikatsioon!K139)</f>
        <v/>
      </c>
      <c r="I138" s="33" t="str">
        <f>IF(Eksplikatsioon!L139=0,"",Eksplikatsioon!L139)</f>
        <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3">
      <c r="A139" s="33" t="str">
        <f>IF(Eksplikatsioon!A140=0,"",Eksplikatsioon!A140)</f>
        <v>02</v>
      </c>
      <c r="B139" s="77" t="str">
        <f>IF(Eksplikatsioon!B140=0,"",Eksplikatsioon!B140)</f>
        <v>292</v>
      </c>
      <c r="C139" s="33" t="str">
        <f>IF(Eksplikatsioon!C140=0,"",Eksplikatsioon!C140)</f>
        <v>VERTIKAALSETE ÜHENDUSTEEDE PIND</v>
      </c>
      <c r="D139" s="33" t="str">
        <f>IF(Eksplikatsioon!D140=0,"",Eksplikatsioon!D140)</f>
        <v>Šaht</v>
      </c>
      <c r="E139" s="75">
        <f>IF(Eksplikatsioon!F140=0,"",Eksplikatsioon!F140)</f>
        <v>3.2</v>
      </c>
      <c r="F139" s="33" t="str">
        <f>IF(Eksplikatsioon!H140=0,"",Eksplikatsioon!H140)</f>
        <v/>
      </c>
      <c r="G139" s="33" t="str">
        <f>IF(Eksplikatsioon!J140=0,"",Eksplikatsioon!J140)</f>
        <v/>
      </c>
      <c r="H139" s="33" t="str">
        <f>IF(Eksplikatsioon!K140=0,"",Eksplikatsioon!K140)</f>
        <v/>
      </c>
      <c r="I139" s="33" t="str">
        <f>IF(Eksplikatsioon!L140=0,"",Eksplikatsioon!L140)</f>
        <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3">
      <c r="A140" s="33" t="str">
        <f>IF(Eksplikatsioon!A141=0,"",Eksplikatsioon!A141)</f>
        <v>02</v>
      </c>
      <c r="B140" s="77" t="str">
        <f>IF(Eksplikatsioon!B141=0,"",Eksplikatsioon!B141)</f>
        <v>293</v>
      </c>
      <c r="C140" s="33" t="str">
        <f>IF(Eksplikatsioon!C141=0,"",Eksplikatsioon!C141)</f>
        <v>VERTIKAALSETE ÜHENDUSTEEDE PIND</v>
      </c>
      <c r="D140" s="33" t="str">
        <f>IF(Eksplikatsioon!D141=0,"",Eksplikatsioon!D141)</f>
        <v>Šaht</v>
      </c>
      <c r="E140" s="75">
        <f>IF(Eksplikatsioon!F141=0,"",Eksplikatsioon!F141)</f>
        <v>0.7</v>
      </c>
      <c r="F140" s="33" t="str">
        <f>IF(Eksplikatsioon!H141=0,"",Eksplikatsioon!H141)</f>
        <v/>
      </c>
      <c r="G140" s="33" t="str">
        <f>IF(Eksplikatsioon!J141=0,"",Eksplikatsioon!J141)</f>
        <v/>
      </c>
      <c r="H140" s="33" t="str">
        <f>IF(Eksplikatsioon!K141=0,"",Eksplikatsioon!K141)</f>
        <v/>
      </c>
      <c r="I140" s="33" t="str">
        <f>IF(Eksplikatsioon!L141=0,"",Eksplikatsioon!L141)</f>
        <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3">
      <c r="A141" s="33" t="str">
        <f>IF(Eksplikatsioon!A142=0,"",Eksplikatsioon!A142)</f>
        <v>03</v>
      </c>
      <c r="B141" s="77" t="str">
        <f>IF(Eksplikatsioon!B142=0,"",Eksplikatsioon!B142)</f>
        <v>300</v>
      </c>
      <c r="C141" s="33" t="str">
        <f>IF(Eksplikatsioon!C142=0,"",Eksplikatsioon!C142)</f>
        <v>VERTIKAALSETE ÜHENDUSTEEDE PIND</v>
      </c>
      <c r="D141" s="33" t="str">
        <f>IF(Eksplikatsioon!D142=0,"",Eksplikatsioon!D142)</f>
        <v>Trepp/Trepikoda</v>
      </c>
      <c r="E141" s="75">
        <f>IF(Eksplikatsioon!F142=0,"",Eksplikatsioon!F142)</f>
        <v>12.6</v>
      </c>
      <c r="F141" s="33" t="str">
        <f>IF(Eksplikatsioon!H142=0,"",Eksplikatsioon!H142)</f>
        <v/>
      </c>
      <c r="G141" s="33" t="str">
        <f>IF(Eksplikatsioon!J142=0,"",Eksplikatsioon!J142)</f>
        <v/>
      </c>
      <c r="H141" s="33" t="str">
        <f>IF(Eksplikatsioon!K142=0,"",Eksplikatsioon!K142)</f>
        <v/>
      </c>
      <c r="I141" s="33" t="str">
        <f>IF(Eksplikatsioon!L142=0,"",Eksplikatsioon!L142)</f>
        <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3">
      <c r="A142" s="33" t="str">
        <f>IF(Eksplikatsioon!A143=0,"",Eksplikatsioon!A143)</f>
        <v>03</v>
      </c>
      <c r="B142" s="77" t="str">
        <f>IF(Eksplikatsioon!B143=0,"",Eksplikatsioon!B143)</f>
        <v>301</v>
      </c>
      <c r="C142" s="33" t="str">
        <f>IF(Eksplikatsioon!C143=0,"",Eksplikatsioon!C143)</f>
        <v>ÜÜRITAV PIND</v>
      </c>
      <c r="D142" s="33" t="str">
        <f>IF(Eksplikatsioon!D143=0,"",Eksplikatsioon!D143)</f>
        <v>Aatrium/Fuajee</v>
      </c>
      <c r="E142" s="75">
        <f>IF(Eksplikatsioon!F143=0,"",Eksplikatsioon!F143)</f>
        <v>19</v>
      </c>
      <c r="F142" s="33" t="str">
        <f>IF(Eksplikatsioon!H143=0,"",Eksplikatsioon!H143)</f>
        <v/>
      </c>
      <c r="G142" s="33" t="str">
        <f>IF(Eksplikatsioon!J143=0,"",Eksplikatsioon!J143)</f>
        <v>Ainukasutuses pind</v>
      </c>
      <c r="H142" s="33" t="str">
        <f>IF(Eksplikatsioon!K143=0,"",Eksplikatsioon!K143)</f>
        <v>Terviseamet</v>
      </c>
      <c r="I142" s="33" t="str">
        <f>IF(Eksplikatsioon!L143=0,"",Eksplikatsioon!L143)</f>
        <v>PALDISKI MNT _03</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3">
      <c r="A143" s="33" t="str">
        <f>IF(Eksplikatsioon!A144=0,"",Eksplikatsioon!A144)</f>
        <v>03</v>
      </c>
      <c r="B143" s="77" t="str">
        <f>IF(Eksplikatsioon!B144=0,"",Eksplikatsioon!B144)</f>
        <v>302</v>
      </c>
      <c r="C143" s="33" t="str">
        <f>IF(Eksplikatsioon!C144=0,"",Eksplikatsioon!C144)</f>
        <v>VERTIKAALSETE ÜHENDUSTEEDE PIND</v>
      </c>
      <c r="D143" s="33" t="str">
        <f>IF(Eksplikatsioon!D144=0,"",Eksplikatsioon!D144)</f>
        <v>Trepp/Trepikoda</v>
      </c>
      <c r="E143" s="75">
        <f>IF(Eksplikatsioon!F144=0,"",Eksplikatsioon!F144)</f>
        <v>14.6</v>
      </c>
      <c r="F143" s="33" t="str">
        <f>IF(Eksplikatsioon!H144=0,"",Eksplikatsioon!H144)</f>
        <v/>
      </c>
      <c r="G143" s="33" t="str">
        <f>IF(Eksplikatsioon!J144=0,"",Eksplikatsioon!J144)</f>
        <v/>
      </c>
      <c r="H143" s="33" t="str">
        <f>IF(Eksplikatsioon!K144=0,"",Eksplikatsioon!K144)</f>
        <v/>
      </c>
      <c r="I143" s="33" t="str">
        <f>IF(Eksplikatsioon!L144=0,"",Eksplikatsioon!L144)</f>
        <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3">
      <c r="A144" s="33" t="str">
        <f>IF(Eksplikatsioon!A145=0,"",Eksplikatsioon!A145)</f>
        <v>03</v>
      </c>
      <c r="B144" s="77" t="str">
        <f>IF(Eksplikatsioon!B145=0,"",Eksplikatsioon!B145)</f>
        <v>303</v>
      </c>
      <c r="C144" s="33" t="str">
        <f>IF(Eksplikatsioon!C145=0,"",Eksplikatsioon!C145)</f>
        <v>VERTIKAALSETE ÜHENDUSTEEDE PIND</v>
      </c>
      <c r="D144" s="33" t="str">
        <f>IF(Eksplikatsioon!D145=0,"",Eksplikatsioon!D145)</f>
        <v>Trepp/Trepikoda</v>
      </c>
      <c r="E144" s="75">
        <f>IF(Eksplikatsioon!F145=0,"",Eksplikatsioon!F145)</f>
        <v>14.6</v>
      </c>
      <c r="F144" s="33" t="str">
        <f>IF(Eksplikatsioon!H145=0,"",Eksplikatsioon!H145)</f>
        <v/>
      </c>
      <c r="G144" s="33" t="str">
        <f>IF(Eksplikatsioon!J145=0,"",Eksplikatsioon!J145)</f>
        <v/>
      </c>
      <c r="H144" s="33" t="str">
        <f>IF(Eksplikatsioon!K145=0,"",Eksplikatsioon!K145)</f>
        <v/>
      </c>
      <c r="I144" s="33" t="str">
        <f>IF(Eksplikatsioon!L145=0,"",Eksplikatsioon!L145)</f>
        <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3">
      <c r="A145" s="33" t="str">
        <f>IF(Eksplikatsioon!A146=0,"",Eksplikatsioon!A146)</f>
        <v>03</v>
      </c>
      <c r="B145" s="77" t="str">
        <f>IF(Eksplikatsioon!B146=0,"",Eksplikatsioon!B146)</f>
        <v>304</v>
      </c>
      <c r="C145" s="33" t="str">
        <f>IF(Eksplikatsioon!C146=0,"",Eksplikatsioon!C146)</f>
        <v>ÜÜRITAV PIND</v>
      </c>
      <c r="D145" s="33" t="str">
        <f>IF(Eksplikatsioon!D146=0,"",Eksplikatsioon!D146)</f>
        <v>Kabinet/Büroo</v>
      </c>
      <c r="E145" s="75">
        <f>IF(Eksplikatsioon!F146=0,"",Eksplikatsioon!F146)</f>
        <v>14.8</v>
      </c>
      <c r="F145" s="33" t="str">
        <f>IF(Eksplikatsioon!H146=0,"",Eksplikatsioon!H146)</f>
        <v/>
      </c>
      <c r="G145" s="33" t="str">
        <f>IF(Eksplikatsioon!J146=0,"",Eksplikatsioon!J146)</f>
        <v>Ainukasutuses pind</v>
      </c>
      <c r="H145" s="33" t="str">
        <f>IF(Eksplikatsioon!K146=0,"",Eksplikatsioon!K146)</f>
        <v>Terviseamet</v>
      </c>
      <c r="I145" s="33" t="str">
        <f>IF(Eksplikatsioon!L146=0,"",Eksplikatsioon!L146)</f>
        <v>PALDISKI MNT _03</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3">
      <c r="A146" s="33" t="str">
        <f>IF(Eksplikatsioon!A147=0,"",Eksplikatsioon!A147)</f>
        <v>03</v>
      </c>
      <c r="B146" s="77" t="str">
        <f>IF(Eksplikatsioon!B147=0,"",Eksplikatsioon!B147)</f>
        <v>305</v>
      </c>
      <c r="C146" s="33" t="str">
        <f>IF(Eksplikatsioon!C147=0,"",Eksplikatsioon!C147)</f>
        <v>ÜÜRITAV PIND</v>
      </c>
      <c r="D146" s="33" t="str">
        <f>IF(Eksplikatsioon!D147=0,"",Eksplikatsioon!D147)</f>
        <v>Kabinet/Büroo</v>
      </c>
      <c r="E146" s="75">
        <f>IF(Eksplikatsioon!F147=0,"",Eksplikatsioon!F147)</f>
        <v>13.1</v>
      </c>
      <c r="F146" s="33" t="str">
        <f>IF(Eksplikatsioon!H147=0,"",Eksplikatsioon!H147)</f>
        <v/>
      </c>
      <c r="G146" s="33" t="str">
        <f>IF(Eksplikatsioon!J147=0,"",Eksplikatsioon!J147)</f>
        <v>Ainukasutuses pind</v>
      </c>
      <c r="H146" s="33" t="str">
        <f>IF(Eksplikatsioon!K147=0,"",Eksplikatsioon!K147)</f>
        <v>Terviseamet</v>
      </c>
      <c r="I146" s="33" t="str">
        <f>IF(Eksplikatsioon!L147=0,"",Eksplikatsioon!L147)</f>
        <v>PALDISKI MNT _03</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3">
      <c r="A147" s="33" t="str">
        <f>IF(Eksplikatsioon!A148=0,"",Eksplikatsioon!A148)</f>
        <v>03</v>
      </c>
      <c r="B147" s="77" t="str">
        <f>IF(Eksplikatsioon!B148=0,"",Eksplikatsioon!B148)</f>
        <v>306</v>
      </c>
      <c r="C147" s="33" t="str">
        <f>IF(Eksplikatsioon!C148=0,"",Eksplikatsioon!C148)</f>
        <v>ÜÜRITAV PIND</v>
      </c>
      <c r="D147" s="33" t="str">
        <f>IF(Eksplikatsioon!D148=0,"",Eksplikatsioon!D148)</f>
        <v>Kabinet/Büroo</v>
      </c>
      <c r="E147" s="75">
        <f>IF(Eksplikatsioon!F148=0,"",Eksplikatsioon!F148)</f>
        <v>29.7</v>
      </c>
      <c r="F147" s="33" t="str">
        <f>IF(Eksplikatsioon!H148=0,"",Eksplikatsioon!H148)</f>
        <v/>
      </c>
      <c r="G147" s="33" t="str">
        <f>IF(Eksplikatsioon!J148=0,"",Eksplikatsioon!J148)</f>
        <v>Ainukasutuses pind</v>
      </c>
      <c r="H147" s="33" t="str">
        <f>IF(Eksplikatsioon!K148=0,"",Eksplikatsioon!K148)</f>
        <v>Terviseamet</v>
      </c>
      <c r="I147" s="33" t="str">
        <f>IF(Eksplikatsioon!L148=0,"",Eksplikatsioon!L148)</f>
        <v>PALDISKI MNT _03</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3">
      <c r="A148" s="33" t="str">
        <f>IF(Eksplikatsioon!A149=0,"",Eksplikatsioon!A149)</f>
        <v>03</v>
      </c>
      <c r="B148" s="77" t="str">
        <f>IF(Eksplikatsioon!B149=0,"",Eksplikatsioon!B149)</f>
        <v>307</v>
      </c>
      <c r="C148" s="33" t="str">
        <f>IF(Eksplikatsioon!C149=0,"",Eksplikatsioon!C149)</f>
        <v>ÜÜRITAV PIND</v>
      </c>
      <c r="D148" s="33" t="str">
        <f>IF(Eksplikatsioon!D149=0,"",Eksplikatsioon!D149)</f>
        <v>Kabinet/Büroo</v>
      </c>
      <c r="E148" s="75">
        <f>IF(Eksplikatsioon!F149=0,"",Eksplikatsioon!F149)</f>
        <v>22.2</v>
      </c>
      <c r="F148" s="33" t="str">
        <f>IF(Eksplikatsioon!H149=0,"",Eksplikatsioon!H149)</f>
        <v/>
      </c>
      <c r="G148" s="33" t="str">
        <f>IF(Eksplikatsioon!J149=0,"",Eksplikatsioon!J149)</f>
        <v>Ainukasutuses pind</v>
      </c>
      <c r="H148" s="33" t="str">
        <f>IF(Eksplikatsioon!K149=0,"",Eksplikatsioon!K149)</f>
        <v>Terviseamet</v>
      </c>
      <c r="I148" s="33" t="str">
        <f>IF(Eksplikatsioon!L149=0,"",Eksplikatsioon!L149)</f>
        <v>PALDISKI MNT _03</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3">
      <c r="A149" s="33" t="str">
        <f>IF(Eksplikatsioon!A150=0,"",Eksplikatsioon!A150)</f>
        <v>03</v>
      </c>
      <c r="B149" s="77" t="str">
        <f>IF(Eksplikatsioon!B150=0,"",Eksplikatsioon!B150)</f>
        <v>308</v>
      </c>
      <c r="C149" s="33" t="str">
        <f>IF(Eksplikatsioon!C150=0,"",Eksplikatsioon!C150)</f>
        <v>ÜÜRITAV PIND</v>
      </c>
      <c r="D149" s="33" t="str">
        <f>IF(Eksplikatsioon!D150=0,"",Eksplikatsioon!D150)</f>
        <v>Kabinet/Büroo</v>
      </c>
      <c r="E149" s="75">
        <f>IF(Eksplikatsioon!F150=0,"",Eksplikatsioon!F150)</f>
        <v>9.6</v>
      </c>
      <c r="F149" s="33" t="str">
        <f>IF(Eksplikatsioon!H150=0,"",Eksplikatsioon!H150)</f>
        <v/>
      </c>
      <c r="G149" s="33" t="str">
        <f>IF(Eksplikatsioon!J150=0,"",Eksplikatsioon!J150)</f>
        <v>Ainukasutuses pind</v>
      </c>
      <c r="H149" s="33" t="str">
        <f>IF(Eksplikatsioon!K150=0,"",Eksplikatsioon!K150)</f>
        <v>Terviseamet</v>
      </c>
      <c r="I149" s="33" t="str">
        <f>IF(Eksplikatsioon!L150=0,"",Eksplikatsioon!L150)</f>
        <v>PALDISKI MNT _03</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3">
      <c r="A150" s="33" t="str">
        <f>IF(Eksplikatsioon!A151=0,"",Eksplikatsioon!A151)</f>
        <v>03</v>
      </c>
      <c r="B150" s="77" t="str">
        <f>IF(Eksplikatsioon!B151=0,"",Eksplikatsioon!B151)</f>
        <v>309</v>
      </c>
      <c r="C150" s="33" t="str">
        <f>IF(Eksplikatsioon!C151=0,"",Eksplikatsioon!C151)</f>
        <v>ÜÜRITAV PIND</v>
      </c>
      <c r="D150" s="33" t="str">
        <f>IF(Eksplikatsioon!D151=0,"",Eksplikatsioon!D151)</f>
        <v>Kabinet/Büroo</v>
      </c>
      <c r="E150" s="75">
        <f>IF(Eksplikatsioon!F151=0,"",Eksplikatsioon!F151)</f>
        <v>11.9</v>
      </c>
      <c r="F150" s="33" t="str">
        <f>IF(Eksplikatsioon!H151=0,"",Eksplikatsioon!H151)</f>
        <v/>
      </c>
      <c r="G150" s="33" t="str">
        <f>IF(Eksplikatsioon!J151=0,"",Eksplikatsioon!J151)</f>
        <v>Ainukasutuses pind</v>
      </c>
      <c r="H150" s="33" t="str">
        <f>IF(Eksplikatsioon!K151=0,"",Eksplikatsioon!K151)</f>
        <v>Terviseamet</v>
      </c>
      <c r="I150" s="33" t="str">
        <f>IF(Eksplikatsioon!L151=0,"",Eksplikatsioon!L151)</f>
        <v>PALDISKI MNT _03</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3">
      <c r="A151" s="33" t="str">
        <f>IF(Eksplikatsioon!A152=0,"",Eksplikatsioon!A152)</f>
        <v>03</v>
      </c>
      <c r="B151" s="77" t="str">
        <f>IF(Eksplikatsioon!B152=0,"",Eksplikatsioon!B152)</f>
        <v>310</v>
      </c>
      <c r="C151" s="33" t="str">
        <f>IF(Eksplikatsioon!C152=0,"",Eksplikatsioon!C152)</f>
        <v>ÜÜRITAV PIND</v>
      </c>
      <c r="D151" s="33" t="str">
        <f>IF(Eksplikatsioon!D152=0,"",Eksplikatsioon!D152)</f>
        <v>Kabinet/Büroo</v>
      </c>
      <c r="E151" s="75">
        <f>IF(Eksplikatsioon!F152=0,"",Eksplikatsioon!F152)</f>
        <v>20.5</v>
      </c>
      <c r="F151" s="33" t="str">
        <f>IF(Eksplikatsioon!H152=0,"",Eksplikatsioon!H152)</f>
        <v/>
      </c>
      <c r="G151" s="33" t="str">
        <f>IF(Eksplikatsioon!J152=0,"",Eksplikatsioon!J152)</f>
        <v>Ainukasutuses pind</v>
      </c>
      <c r="H151" s="33" t="str">
        <f>IF(Eksplikatsioon!K152=0,"",Eksplikatsioon!K152)</f>
        <v>Terviseamet</v>
      </c>
      <c r="I151" s="33" t="str">
        <f>IF(Eksplikatsioon!L152=0,"",Eksplikatsioon!L152)</f>
        <v>PALDISKI MNT _03</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3">
      <c r="A152" s="33" t="str">
        <f>IF(Eksplikatsioon!A153=0,"",Eksplikatsioon!A153)</f>
        <v>03</v>
      </c>
      <c r="B152" s="77" t="str">
        <f>IF(Eksplikatsioon!B153=0,"",Eksplikatsioon!B153)</f>
        <v>311</v>
      </c>
      <c r="C152" s="33" t="str">
        <f>IF(Eksplikatsioon!C153=0,"",Eksplikatsioon!C153)</f>
        <v>ÜÜRITAV PIND</v>
      </c>
      <c r="D152" s="33" t="str">
        <f>IF(Eksplikatsioon!D153=0,"",Eksplikatsioon!D153)</f>
        <v>Kabinet/Büroo</v>
      </c>
      <c r="E152" s="75">
        <f>IF(Eksplikatsioon!F153=0,"",Eksplikatsioon!F153)</f>
        <v>16.3</v>
      </c>
      <c r="F152" s="33" t="str">
        <f>IF(Eksplikatsioon!H153=0,"",Eksplikatsioon!H153)</f>
        <v/>
      </c>
      <c r="G152" s="33" t="str">
        <f>IF(Eksplikatsioon!J153=0,"",Eksplikatsioon!J153)</f>
        <v>Ainukasutuses pind</v>
      </c>
      <c r="H152" s="33" t="str">
        <f>IF(Eksplikatsioon!K153=0,"",Eksplikatsioon!K153)</f>
        <v>Terviseamet</v>
      </c>
      <c r="I152" s="33" t="str">
        <f>IF(Eksplikatsioon!L153=0,"",Eksplikatsioon!L153)</f>
        <v>PALDISKI MNT _03</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3">
      <c r="A153" s="33" t="str">
        <f>IF(Eksplikatsioon!A154=0,"",Eksplikatsioon!A154)</f>
        <v>03</v>
      </c>
      <c r="B153" s="77" t="str">
        <f>IF(Eksplikatsioon!B154=0,"",Eksplikatsioon!B154)</f>
        <v>312</v>
      </c>
      <c r="C153" s="33" t="str">
        <f>IF(Eksplikatsioon!C154=0,"",Eksplikatsioon!C154)</f>
        <v>ÜÜRITAV PIND</v>
      </c>
      <c r="D153" s="33" t="str">
        <f>IF(Eksplikatsioon!D154=0,"",Eksplikatsioon!D154)</f>
        <v>Kabinet/Büroo</v>
      </c>
      <c r="E153" s="75">
        <f>IF(Eksplikatsioon!F154=0,"",Eksplikatsioon!F154)</f>
        <v>27.4</v>
      </c>
      <c r="F153" s="33" t="str">
        <f>IF(Eksplikatsioon!H154=0,"",Eksplikatsioon!H154)</f>
        <v/>
      </c>
      <c r="G153" s="33" t="str">
        <f>IF(Eksplikatsioon!J154=0,"",Eksplikatsioon!J154)</f>
        <v>Ainukasutuses pind</v>
      </c>
      <c r="H153" s="33" t="str">
        <f>IF(Eksplikatsioon!K154=0,"",Eksplikatsioon!K154)</f>
        <v>Terviseamet</v>
      </c>
      <c r="I153" s="33" t="str">
        <f>IF(Eksplikatsioon!L154=0,"",Eksplikatsioon!L154)</f>
        <v>PALDISKI MNT _03</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3">
      <c r="A154" s="33" t="str">
        <f>IF(Eksplikatsioon!A155=0,"",Eksplikatsioon!A155)</f>
        <v>03</v>
      </c>
      <c r="B154" s="77" t="str">
        <f>IF(Eksplikatsioon!B155=0,"",Eksplikatsioon!B155)</f>
        <v>313</v>
      </c>
      <c r="C154" s="33" t="str">
        <f>IF(Eksplikatsioon!C155=0,"",Eksplikatsioon!C155)</f>
        <v>ÜÜRITAV PIND</v>
      </c>
      <c r="D154" s="33" t="str">
        <f>IF(Eksplikatsioon!D155=0,"",Eksplikatsioon!D155)</f>
        <v>Kabinet/Büroo</v>
      </c>
      <c r="E154" s="75">
        <f>IF(Eksplikatsioon!F155=0,"",Eksplikatsioon!F155)</f>
        <v>16.100000000000001</v>
      </c>
      <c r="F154" s="33" t="str">
        <f>IF(Eksplikatsioon!H155=0,"",Eksplikatsioon!H155)</f>
        <v/>
      </c>
      <c r="G154" s="33" t="str">
        <f>IF(Eksplikatsioon!J155=0,"",Eksplikatsioon!J155)</f>
        <v>Ainukasutuses pind</v>
      </c>
      <c r="H154" s="33" t="str">
        <f>IF(Eksplikatsioon!K155=0,"",Eksplikatsioon!K155)</f>
        <v>Terviseamet</v>
      </c>
      <c r="I154" s="33" t="str">
        <f>IF(Eksplikatsioon!L155=0,"",Eksplikatsioon!L155)</f>
        <v>PALDISKI MNT _03</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3">
      <c r="A155" s="33" t="str">
        <f>IF(Eksplikatsioon!A156=0,"",Eksplikatsioon!A156)</f>
        <v>03</v>
      </c>
      <c r="B155" s="77" t="str">
        <f>IF(Eksplikatsioon!B156=0,"",Eksplikatsioon!B156)</f>
        <v>314</v>
      </c>
      <c r="C155" s="33" t="str">
        <f>IF(Eksplikatsioon!C156=0,"",Eksplikatsioon!C156)</f>
        <v>ÜÜRITAV PIND</v>
      </c>
      <c r="D155" s="33" t="str">
        <f>IF(Eksplikatsioon!D156=0,"",Eksplikatsioon!D156)</f>
        <v>Kabinet/Büroo</v>
      </c>
      <c r="E155" s="75">
        <f>IF(Eksplikatsioon!F156=0,"",Eksplikatsioon!F156)</f>
        <v>16.7</v>
      </c>
      <c r="F155" s="33" t="str">
        <f>IF(Eksplikatsioon!H156=0,"",Eksplikatsioon!H156)</f>
        <v/>
      </c>
      <c r="G155" s="33" t="str">
        <f>IF(Eksplikatsioon!J156=0,"",Eksplikatsioon!J156)</f>
        <v>Ainukasutuses pind</v>
      </c>
      <c r="H155" s="33" t="str">
        <f>IF(Eksplikatsioon!K156=0,"",Eksplikatsioon!K156)</f>
        <v>Terviseamet</v>
      </c>
      <c r="I155" s="33" t="str">
        <f>IF(Eksplikatsioon!L156=0,"",Eksplikatsioon!L156)</f>
        <v>PALDISKI MNT _03</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3">
      <c r="A156" s="33" t="str">
        <f>IF(Eksplikatsioon!A157=0,"",Eksplikatsioon!A157)</f>
        <v>03</v>
      </c>
      <c r="B156" s="77" t="str">
        <f>IF(Eksplikatsioon!B157=0,"",Eksplikatsioon!B157)</f>
        <v>315</v>
      </c>
      <c r="C156" s="33" t="str">
        <f>IF(Eksplikatsioon!C157=0,"",Eksplikatsioon!C157)</f>
        <v>ÜÜRITAV PIND</v>
      </c>
      <c r="D156" s="33" t="str">
        <f>IF(Eksplikatsioon!D157=0,"",Eksplikatsioon!D157)</f>
        <v>Kabinet/Büroo</v>
      </c>
      <c r="E156" s="75">
        <f>IF(Eksplikatsioon!F157=0,"",Eksplikatsioon!F157)</f>
        <v>16</v>
      </c>
      <c r="F156" s="33" t="str">
        <f>IF(Eksplikatsioon!H157=0,"",Eksplikatsioon!H157)</f>
        <v/>
      </c>
      <c r="G156" s="33" t="str">
        <f>IF(Eksplikatsioon!J157=0,"",Eksplikatsioon!J157)</f>
        <v>Ainukasutuses pind</v>
      </c>
      <c r="H156" s="33" t="str">
        <f>IF(Eksplikatsioon!K157=0,"",Eksplikatsioon!K157)</f>
        <v>Terviseamet</v>
      </c>
      <c r="I156" s="33" t="str">
        <f>IF(Eksplikatsioon!L157=0,"",Eksplikatsioon!L157)</f>
        <v>PALDISKI MNT _03</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3">
      <c r="A157" s="33" t="str">
        <f>IF(Eksplikatsioon!A158=0,"",Eksplikatsioon!A158)</f>
        <v>03</v>
      </c>
      <c r="B157" s="77" t="str">
        <f>IF(Eksplikatsioon!B158=0,"",Eksplikatsioon!B158)</f>
        <v>316</v>
      </c>
      <c r="C157" s="33" t="str">
        <f>IF(Eksplikatsioon!C158=0,"",Eksplikatsioon!C158)</f>
        <v>ÜÜRITAV PIND</v>
      </c>
      <c r="D157" s="33" t="str">
        <f>IF(Eksplikatsioon!D158=0,"",Eksplikatsioon!D158)</f>
        <v>Kabinet/Büroo</v>
      </c>
      <c r="E157" s="75">
        <f>IF(Eksplikatsioon!F158=0,"",Eksplikatsioon!F158)</f>
        <v>11</v>
      </c>
      <c r="F157" s="33" t="str">
        <f>IF(Eksplikatsioon!H158=0,"",Eksplikatsioon!H158)</f>
        <v/>
      </c>
      <c r="G157" s="33" t="str">
        <f>IF(Eksplikatsioon!J158=0,"",Eksplikatsioon!J158)</f>
        <v>Ainukasutuses pind</v>
      </c>
      <c r="H157" s="33" t="str">
        <f>IF(Eksplikatsioon!K158=0,"",Eksplikatsioon!K158)</f>
        <v>Terviseamet</v>
      </c>
      <c r="I157" s="33" t="str">
        <f>IF(Eksplikatsioon!L158=0,"",Eksplikatsioon!L158)</f>
        <v>PALDISKI MNT _03</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3">
      <c r="A158" s="33" t="str">
        <f>IF(Eksplikatsioon!A159=0,"",Eksplikatsioon!A159)</f>
        <v>03</v>
      </c>
      <c r="B158" s="77" t="str">
        <f>IF(Eksplikatsioon!B159=0,"",Eksplikatsioon!B159)</f>
        <v>317</v>
      </c>
      <c r="C158" s="33" t="str">
        <f>IF(Eksplikatsioon!C159=0,"",Eksplikatsioon!C159)</f>
        <v>ÜÜRITAV PIND</v>
      </c>
      <c r="D158" s="33" t="str">
        <f>IF(Eksplikatsioon!D159=0,"",Eksplikatsioon!D159)</f>
        <v>Kabinet/Büroo</v>
      </c>
      <c r="E158" s="75">
        <f>IF(Eksplikatsioon!F159=0,"",Eksplikatsioon!F159)</f>
        <v>27</v>
      </c>
      <c r="F158" s="33" t="str">
        <f>IF(Eksplikatsioon!H159=0,"",Eksplikatsioon!H159)</f>
        <v/>
      </c>
      <c r="G158" s="33" t="str">
        <f>IF(Eksplikatsioon!J159=0,"",Eksplikatsioon!J159)</f>
        <v>Ainukasutuses pind</v>
      </c>
      <c r="H158" s="33" t="str">
        <f>IF(Eksplikatsioon!K159=0,"",Eksplikatsioon!K159)</f>
        <v>Terviseamet</v>
      </c>
      <c r="I158" s="33" t="str">
        <f>IF(Eksplikatsioon!L159=0,"",Eksplikatsioon!L159)</f>
        <v>PALDISKI MNT _03</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3">
      <c r="A159" s="33" t="str">
        <f>IF(Eksplikatsioon!A160=0,"",Eksplikatsioon!A160)</f>
        <v>03</v>
      </c>
      <c r="B159" s="77" t="str">
        <f>IF(Eksplikatsioon!B160=0,"",Eksplikatsioon!B160)</f>
        <v>318</v>
      </c>
      <c r="C159" s="33" t="str">
        <f>IF(Eksplikatsioon!C160=0,"",Eksplikatsioon!C160)</f>
        <v>ÜÜRITAV PIND</v>
      </c>
      <c r="D159" s="33" t="str">
        <f>IF(Eksplikatsioon!D160=0,"",Eksplikatsioon!D160)</f>
        <v>Kabinet/Büroo</v>
      </c>
      <c r="E159" s="75">
        <f>IF(Eksplikatsioon!F160=0,"",Eksplikatsioon!F160)</f>
        <v>12.5</v>
      </c>
      <c r="F159" s="33" t="str">
        <f>IF(Eksplikatsioon!H160=0,"",Eksplikatsioon!H160)</f>
        <v/>
      </c>
      <c r="G159" s="33" t="str">
        <f>IF(Eksplikatsioon!J160=0,"",Eksplikatsioon!J160)</f>
        <v>Ainukasutuses pind</v>
      </c>
      <c r="H159" s="33" t="str">
        <f>IF(Eksplikatsioon!K160=0,"",Eksplikatsioon!K160)</f>
        <v>Terviseamet</v>
      </c>
      <c r="I159" s="33" t="str">
        <f>IF(Eksplikatsioon!L160=0,"",Eksplikatsioon!L160)</f>
        <v>PALDISKI MNT _03</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3">
      <c r="A160" s="33" t="str">
        <f>IF(Eksplikatsioon!A161=0,"",Eksplikatsioon!A161)</f>
        <v>03</v>
      </c>
      <c r="B160" s="77" t="str">
        <f>IF(Eksplikatsioon!B161=0,"",Eksplikatsioon!B161)</f>
        <v>319</v>
      </c>
      <c r="C160" s="33" t="str">
        <f>IF(Eksplikatsioon!C161=0,"",Eksplikatsioon!C161)</f>
        <v>ÜÜRITAV PIND</v>
      </c>
      <c r="D160" s="33" t="str">
        <f>IF(Eksplikatsioon!D161=0,"",Eksplikatsioon!D161)</f>
        <v>Eesruum</v>
      </c>
      <c r="E160" s="75">
        <f>IF(Eksplikatsioon!F161=0,"",Eksplikatsioon!F161)</f>
        <v>11.7</v>
      </c>
      <c r="F160" s="33" t="str">
        <f>IF(Eksplikatsioon!H161=0,"",Eksplikatsioon!H161)</f>
        <v/>
      </c>
      <c r="G160" s="33" t="str">
        <f>IF(Eksplikatsioon!J161=0,"",Eksplikatsioon!J161)</f>
        <v>Ainukasutuses pind</v>
      </c>
      <c r="H160" s="33" t="str">
        <f>IF(Eksplikatsioon!K161=0,"",Eksplikatsioon!K161)</f>
        <v>Terviseamet</v>
      </c>
      <c r="I160" s="33" t="str">
        <f>IF(Eksplikatsioon!L161=0,"",Eksplikatsioon!L161)</f>
        <v>PALDISKI MNT _03</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3">
      <c r="A161" s="33" t="str">
        <f>IF(Eksplikatsioon!A162=0,"",Eksplikatsioon!A162)</f>
        <v>03</v>
      </c>
      <c r="B161" s="77" t="str">
        <f>IF(Eksplikatsioon!B162=0,"",Eksplikatsioon!B162)</f>
        <v>320</v>
      </c>
      <c r="C161" s="33" t="str">
        <f>IF(Eksplikatsioon!C162=0,"",Eksplikatsioon!C162)</f>
        <v>ÜÜRITAV PIND</v>
      </c>
      <c r="D161" s="33" t="str">
        <f>IF(Eksplikatsioon!D162=0,"",Eksplikatsioon!D162)</f>
        <v>Laboratoorium</v>
      </c>
      <c r="E161" s="75">
        <f>IF(Eksplikatsioon!F162=0,"",Eksplikatsioon!F162)</f>
        <v>29.5</v>
      </c>
      <c r="F161" s="33" t="str">
        <f>IF(Eksplikatsioon!H162=0,"",Eksplikatsioon!H162)</f>
        <v/>
      </c>
      <c r="G161" s="33" t="str">
        <f>IF(Eksplikatsioon!J162=0,"",Eksplikatsioon!J162)</f>
        <v>Ainukasutuses pind</v>
      </c>
      <c r="H161" s="33" t="str">
        <f>IF(Eksplikatsioon!K162=0,"",Eksplikatsioon!K162)</f>
        <v>Terviseamet</v>
      </c>
      <c r="I161" s="33" t="str">
        <f>IF(Eksplikatsioon!L162=0,"",Eksplikatsioon!L162)</f>
        <v>PALDISKI MNT _03</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3">
      <c r="A162" s="33" t="str">
        <f>IF(Eksplikatsioon!A163=0,"",Eksplikatsioon!A163)</f>
        <v>03</v>
      </c>
      <c r="B162" s="77" t="str">
        <f>IF(Eksplikatsioon!B163=0,"",Eksplikatsioon!B163)</f>
        <v>321</v>
      </c>
      <c r="C162" s="33" t="str">
        <f>IF(Eksplikatsioon!C163=0,"",Eksplikatsioon!C163)</f>
        <v>ÜÜRITAV PIND</v>
      </c>
      <c r="D162" s="33" t="str">
        <f>IF(Eksplikatsioon!D163=0,"",Eksplikatsioon!D163)</f>
        <v>Eesruum</v>
      </c>
      <c r="E162" s="75">
        <f>IF(Eksplikatsioon!F163=0,"",Eksplikatsioon!F163)</f>
        <v>2.2000000000000002</v>
      </c>
      <c r="F162" s="33" t="str">
        <f>IF(Eksplikatsioon!H163=0,"",Eksplikatsioon!H163)</f>
        <v/>
      </c>
      <c r="G162" s="33" t="str">
        <f>IF(Eksplikatsioon!J163=0,"",Eksplikatsioon!J163)</f>
        <v>Ainukasutuses pind</v>
      </c>
      <c r="H162" s="33" t="str">
        <f>IF(Eksplikatsioon!K163=0,"",Eksplikatsioon!K163)</f>
        <v>Terviseamet</v>
      </c>
      <c r="I162" s="33" t="str">
        <f>IF(Eksplikatsioon!L163=0,"",Eksplikatsioon!L163)</f>
        <v>PALDISKI MNT _03</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3">
      <c r="A163" s="33" t="str">
        <f>IF(Eksplikatsioon!A164=0,"",Eksplikatsioon!A164)</f>
        <v>03</v>
      </c>
      <c r="B163" s="77" t="str">
        <f>IF(Eksplikatsioon!B164=0,"",Eksplikatsioon!B164)</f>
        <v>322</v>
      </c>
      <c r="C163" s="33" t="str">
        <f>IF(Eksplikatsioon!C164=0,"",Eksplikatsioon!C164)</f>
        <v>ÜÜRITAV PIND</v>
      </c>
      <c r="D163" s="33" t="str">
        <f>IF(Eksplikatsioon!D164=0,"",Eksplikatsioon!D164)</f>
        <v>Eriotstarbeline ruum</v>
      </c>
      <c r="E163" s="75">
        <f>IF(Eksplikatsioon!F164=0,"",Eksplikatsioon!F164)</f>
        <v>15.7</v>
      </c>
      <c r="F163" s="33" t="str">
        <f>IF(Eksplikatsioon!H164=0,"",Eksplikatsioon!H164)</f>
        <v/>
      </c>
      <c r="G163" s="33" t="str">
        <f>IF(Eksplikatsioon!J164=0,"",Eksplikatsioon!J164)</f>
        <v>Ainukasutuses pind</v>
      </c>
      <c r="H163" s="33" t="str">
        <f>IF(Eksplikatsioon!K164=0,"",Eksplikatsioon!K164)</f>
        <v>Terviseamet</v>
      </c>
      <c r="I163" s="33" t="str">
        <f>IF(Eksplikatsioon!L164=0,"",Eksplikatsioon!L164)</f>
        <v>PALDISKI MNT _03</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3">
      <c r="A164" s="33" t="str">
        <f>IF(Eksplikatsioon!A165=0,"",Eksplikatsioon!A165)</f>
        <v>03</v>
      </c>
      <c r="B164" s="77" t="str">
        <f>IF(Eksplikatsioon!B165=0,"",Eksplikatsioon!B165)</f>
        <v>323</v>
      </c>
      <c r="C164" s="33" t="str">
        <f>IF(Eksplikatsioon!C165=0,"",Eksplikatsioon!C165)</f>
        <v>ÜÜRITAV PIND</v>
      </c>
      <c r="D164" s="33" t="str">
        <f>IF(Eksplikatsioon!D165=0,"",Eksplikatsioon!D165)</f>
        <v>Eriotstarbeline ruum</v>
      </c>
      <c r="E164" s="75">
        <f>IF(Eksplikatsioon!F165=0,"",Eksplikatsioon!F165)</f>
        <v>25.2</v>
      </c>
      <c r="F164" s="33" t="str">
        <f>IF(Eksplikatsioon!H165=0,"",Eksplikatsioon!H165)</f>
        <v/>
      </c>
      <c r="G164" s="33" t="str">
        <f>IF(Eksplikatsioon!J165=0,"",Eksplikatsioon!J165)</f>
        <v>Ainukasutuses pind</v>
      </c>
      <c r="H164" s="33" t="str">
        <f>IF(Eksplikatsioon!K165=0,"",Eksplikatsioon!K165)</f>
        <v>Terviseamet</v>
      </c>
      <c r="I164" s="33" t="str">
        <f>IF(Eksplikatsioon!L165=0,"",Eksplikatsioon!L165)</f>
        <v>PALDISKI MNT _03</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3">
      <c r="A165" s="33" t="str">
        <f>IF(Eksplikatsioon!A166=0,"",Eksplikatsioon!A166)</f>
        <v>03</v>
      </c>
      <c r="B165" s="77" t="str">
        <f>IF(Eksplikatsioon!B166=0,"",Eksplikatsioon!B166)</f>
        <v>325</v>
      </c>
      <c r="C165" s="33" t="str">
        <f>IF(Eksplikatsioon!C166=0,"",Eksplikatsioon!C166)</f>
        <v>ÜÜRITAV PIND</v>
      </c>
      <c r="D165" s="33" t="str">
        <f>IF(Eksplikatsioon!D166=0,"",Eksplikatsioon!D166)</f>
        <v>Laboratoorium</v>
      </c>
      <c r="E165" s="75">
        <f>IF(Eksplikatsioon!F166=0,"",Eksplikatsioon!F166)</f>
        <v>27</v>
      </c>
      <c r="F165" s="33" t="str">
        <f>IF(Eksplikatsioon!H166=0,"",Eksplikatsioon!H166)</f>
        <v/>
      </c>
      <c r="G165" s="33" t="str">
        <f>IF(Eksplikatsioon!J166=0,"",Eksplikatsioon!J166)</f>
        <v>Ainukasutuses pind</v>
      </c>
      <c r="H165" s="33" t="str">
        <f>IF(Eksplikatsioon!K166=0,"",Eksplikatsioon!K166)</f>
        <v>Terviseamet</v>
      </c>
      <c r="I165" s="33" t="str">
        <f>IF(Eksplikatsioon!L166=0,"",Eksplikatsioon!L166)</f>
        <v>PALDISKI MNT _03</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3">
      <c r="A166" s="33" t="str">
        <f>IF(Eksplikatsioon!A167=0,"",Eksplikatsioon!A167)</f>
        <v>03</v>
      </c>
      <c r="B166" s="77" t="str">
        <f>IF(Eksplikatsioon!B167=0,"",Eksplikatsioon!B167)</f>
        <v>326</v>
      </c>
      <c r="C166" s="33" t="str">
        <f>IF(Eksplikatsioon!C167=0,"",Eksplikatsioon!C167)</f>
        <v>ÜÜRITAV PIND</v>
      </c>
      <c r="D166" s="33" t="str">
        <f>IF(Eksplikatsioon!D167=0,"",Eksplikatsioon!D167)</f>
        <v>Riietusruum</v>
      </c>
      <c r="E166" s="75">
        <f>IF(Eksplikatsioon!F167=0,"",Eksplikatsioon!F167)</f>
        <v>22.4</v>
      </c>
      <c r="F166" s="33" t="str">
        <f>IF(Eksplikatsioon!H167=0,"",Eksplikatsioon!H167)</f>
        <v/>
      </c>
      <c r="G166" s="33" t="str">
        <f>IF(Eksplikatsioon!J167=0,"",Eksplikatsioon!J167)</f>
        <v>Ainukasutuses pind</v>
      </c>
      <c r="H166" s="33" t="str">
        <f>IF(Eksplikatsioon!K167=0,"",Eksplikatsioon!K167)</f>
        <v>Terviseamet</v>
      </c>
      <c r="I166" s="33" t="str">
        <f>IF(Eksplikatsioon!L167=0,"",Eksplikatsioon!L167)</f>
        <v>PALDISKI MNT _03</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3">
      <c r="A167" s="33" t="str">
        <f>IF(Eksplikatsioon!A168=0,"",Eksplikatsioon!A168)</f>
        <v>03</v>
      </c>
      <c r="B167" s="77" t="str">
        <f>IF(Eksplikatsioon!B168=0,"",Eksplikatsioon!B168)</f>
        <v>327</v>
      </c>
      <c r="C167" s="33" t="str">
        <f>IF(Eksplikatsioon!C168=0,"",Eksplikatsioon!C168)</f>
        <v>ÜÜRITAV PIND</v>
      </c>
      <c r="D167" s="33" t="str">
        <f>IF(Eksplikatsioon!D168=0,"",Eksplikatsioon!D168)</f>
        <v>Nõupidamise ruum</v>
      </c>
      <c r="E167" s="75">
        <f>IF(Eksplikatsioon!F168=0,"",Eksplikatsioon!F168)</f>
        <v>26.7</v>
      </c>
      <c r="F167" s="33" t="str">
        <f>IF(Eksplikatsioon!H168=0,"",Eksplikatsioon!H168)</f>
        <v/>
      </c>
      <c r="G167" s="33" t="str">
        <f>IF(Eksplikatsioon!J168=0,"",Eksplikatsioon!J168)</f>
        <v>Ainukasutuses pind</v>
      </c>
      <c r="H167" s="33" t="str">
        <f>IF(Eksplikatsioon!K168=0,"",Eksplikatsioon!K168)</f>
        <v>Terviseamet</v>
      </c>
      <c r="I167" s="33" t="str">
        <f>IF(Eksplikatsioon!L168=0,"",Eksplikatsioon!L168)</f>
        <v>PALDISKI MNT _03</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3">
      <c r="A168" s="33" t="str">
        <f>IF(Eksplikatsioon!A169=0,"",Eksplikatsioon!A169)</f>
        <v>03</v>
      </c>
      <c r="B168" s="77" t="str">
        <f>IF(Eksplikatsioon!B169=0,"",Eksplikatsioon!B169)</f>
        <v>328</v>
      </c>
      <c r="C168" s="33" t="str">
        <f>IF(Eksplikatsioon!C169=0,"",Eksplikatsioon!C169)</f>
        <v>ÜÜRITAV PIND</v>
      </c>
      <c r="D168" s="33" t="str">
        <f>IF(Eksplikatsioon!D169=0,"",Eksplikatsioon!D169)</f>
        <v>Kabinet/Büroo</v>
      </c>
      <c r="E168" s="75">
        <f>IF(Eksplikatsioon!F169=0,"",Eksplikatsioon!F169)</f>
        <v>27.2</v>
      </c>
      <c r="F168" s="33" t="str">
        <f>IF(Eksplikatsioon!H169=0,"",Eksplikatsioon!H169)</f>
        <v/>
      </c>
      <c r="G168" s="33" t="str">
        <f>IF(Eksplikatsioon!J169=0,"",Eksplikatsioon!J169)</f>
        <v>Ainukasutuses pind</v>
      </c>
      <c r="H168" s="33" t="str">
        <f>IF(Eksplikatsioon!K169=0,"",Eksplikatsioon!K169)</f>
        <v>Terviseamet</v>
      </c>
      <c r="I168" s="33" t="str">
        <f>IF(Eksplikatsioon!L169=0,"",Eksplikatsioon!L169)</f>
        <v>PALDISKI MNT _03</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3">
      <c r="A169" s="33" t="str">
        <f>IF(Eksplikatsioon!A170=0,"",Eksplikatsioon!A170)</f>
        <v>03</v>
      </c>
      <c r="B169" s="77" t="str">
        <f>IF(Eksplikatsioon!B170=0,"",Eksplikatsioon!B170)</f>
        <v>329</v>
      </c>
      <c r="C169" s="33" t="str">
        <f>IF(Eksplikatsioon!C170=0,"",Eksplikatsioon!C170)</f>
        <v>ÜÜRITAV PIND</v>
      </c>
      <c r="D169" s="33" t="str">
        <f>IF(Eksplikatsioon!D170=0,"",Eksplikatsioon!D170)</f>
        <v>Kabinet/Büroo</v>
      </c>
      <c r="E169" s="75">
        <f>IF(Eksplikatsioon!F170=0,"",Eksplikatsioon!F170)</f>
        <v>30.9</v>
      </c>
      <c r="F169" s="33" t="str">
        <f>IF(Eksplikatsioon!H170=0,"",Eksplikatsioon!H170)</f>
        <v/>
      </c>
      <c r="G169" s="33" t="str">
        <f>IF(Eksplikatsioon!J170=0,"",Eksplikatsioon!J170)</f>
        <v>Ainukasutuses pind</v>
      </c>
      <c r="H169" s="33" t="str">
        <f>IF(Eksplikatsioon!K170=0,"",Eksplikatsioon!K170)</f>
        <v>Terviseamet</v>
      </c>
      <c r="I169" s="33" t="str">
        <f>IF(Eksplikatsioon!L170=0,"",Eksplikatsioon!L170)</f>
        <v>PALDISKI MNT _03</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3">
      <c r="A170" s="33" t="str">
        <f>IF(Eksplikatsioon!A171=0,"",Eksplikatsioon!A171)</f>
        <v>03</v>
      </c>
      <c r="B170" s="77" t="str">
        <f>IF(Eksplikatsioon!B171=0,"",Eksplikatsioon!B171)</f>
        <v>330</v>
      </c>
      <c r="C170" s="33" t="str">
        <f>IF(Eksplikatsioon!C171=0,"",Eksplikatsioon!C171)</f>
        <v>ÜÜRITAV PIND</v>
      </c>
      <c r="D170" s="33" t="str">
        <f>IF(Eksplikatsioon!D171=0,"",Eksplikatsioon!D171)</f>
        <v>Kabinet/Büroo</v>
      </c>
      <c r="E170" s="75">
        <f>IF(Eksplikatsioon!F171=0,"",Eksplikatsioon!F171)</f>
        <v>16.100000000000001</v>
      </c>
      <c r="F170" s="33" t="str">
        <f>IF(Eksplikatsioon!H171=0,"",Eksplikatsioon!H171)</f>
        <v/>
      </c>
      <c r="G170" s="33" t="str">
        <f>IF(Eksplikatsioon!J171=0,"",Eksplikatsioon!J171)</f>
        <v>Ainukasutuses pind</v>
      </c>
      <c r="H170" s="33" t="str">
        <f>IF(Eksplikatsioon!K171=0,"",Eksplikatsioon!K171)</f>
        <v>Terviseamet</v>
      </c>
      <c r="I170" s="33" t="str">
        <f>IF(Eksplikatsioon!L171=0,"",Eksplikatsioon!L171)</f>
        <v>PALDISKI MNT _03</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3">
      <c r="A171" s="33" t="str">
        <f>IF(Eksplikatsioon!A172=0,"",Eksplikatsioon!A172)</f>
        <v>03</v>
      </c>
      <c r="B171" s="77" t="str">
        <f>IF(Eksplikatsioon!B172=0,"",Eksplikatsioon!B172)</f>
        <v>331</v>
      </c>
      <c r="C171" s="33" t="str">
        <f>IF(Eksplikatsioon!C172=0,"",Eksplikatsioon!C172)</f>
        <v>ÜÜRITAV PIND</v>
      </c>
      <c r="D171" s="33" t="str">
        <f>IF(Eksplikatsioon!D172=0,"",Eksplikatsioon!D172)</f>
        <v>Kabinet/Büroo</v>
      </c>
      <c r="E171" s="75">
        <f>IF(Eksplikatsioon!F172=0,"",Eksplikatsioon!F172)</f>
        <v>14.9</v>
      </c>
      <c r="F171" s="33" t="str">
        <f>IF(Eksplikatsioon!H172=0,"",Eksplikatsioon!H172)</f>
        <v/>
      </c>
      <c r="G171" s="33" t="str">
        <f>IF(Eksplikatsioon!J172=0,"",Eksplikatsioon!J172)</f>
        <v>Ainukasutuses pind</v>
      </c>
      <c r="H171" s="33" t="str">
        <f>IF(Eksplikatsioon!K172=0,"",Eksplikatsioon!K172)</f>
        <v>Terviseamet</v>
      </c>
      <c r="I171" s="33" t="str">
        <f>IF(Eksplikatsioon!L172=0,"",Eksplikatsioon!L172)</f>
        <v>PALDISKI MNT _03</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3">
      <c r="A172" s="33" t="str">
        <f>IF(Eksplikatsioon!A173=0,"",Eksplikatsioon!A173)</f>
        <v>03</v>
      </c>
      <c r="B172" s="77" t="str">
        <f>IF(Eksplikatsioon!B173=0,"",Eksplikatsioon!B173)</f>
        <v>332</v>
      </c>
      <c r="C172" s="33" t="str">
        <f>IF(Eksplikatsioon!C173=0,"",Eksplikatsioon!C173)</f>
        <v>ÜÜRITAV PIND</v>
      </c>
      <c r="D172" s="33" t="str">
        <f>IF(Eksplikatsioon!D173=0,"",Eksplikatsioon!D173)</f>
        <v>Kabinet/Büroo</v>
      </c>
      <c r="E172" s="75">
        <f>IF(Eksplikatsioon!F173=0,"",Eksplikatsioon!F173)</f>
        <v>16.2</v>
      </c>
      <c r="F172" s="33" t="str">
        <f>IF(Eksplikatsioon!H173=0,"",Eksplikatsioon!H173)</f>
        <v/>
      </c>
      <c r="G172" s="33" t="str">
        <f>IF(Eksplikatsioon!J173=0,"",Eksplikatsioon!J173)</f>
        <v>Ainukasutuses pind</v>
      </c>
      <c r="H172" s="33" t="str">
        <f>IF(Eksplikatsioon!K173=0,"",Eksplikatsioon!K173)</f>
        <v>Terviseamet</v>
      </c>
      <c r="I172" s="33" t="str">
        <f>IF(Eksplikatsioon!L173=0,"",Eksplikatsioon!L173)</f>
        <v>PALDISKI MNT _03</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3">
      <c r="A173" s="33" t="str">
        <f>IF(Eksplikatsioon!A174=0,"",Eksplikatsioon!A174)</f>
        <v>03</v>
      </c>
      <c r="B173" s="77" t="str">
        <f>IF(Eksplikatsioon!B174=0,"",Eksplikatsioon!B174)</f>
        <v>333</v>
      </c>
      <c r="C173" s="33" t="str">
        <f>IF(Eksplikatsioon!C174=0,"",Eksplikatsioon!C174)</f>
        <v>ÜÜRITAV PIND</v>
      </c>
      <c r="D173" s="33" t="str">
        <f>IF(Eksplikatsioon!D174=0,"",Eksplikatsioon!D174)</f>
        <v>Kabinet/Büroo</v>
      </c>
      <c r="E173" s="75">
        <f>IF(Eksplikatsioon!F174=0,"",Eksplikatsioon!F174)</f>
        <v>14.2</v>
      </c>
      <c r="F173" s="33" t="str">
        <f>IF(Eksplikatsioon!H174=0,"",Eksplikatsioon!H174)</f>
        <v/>
      </c>
      <c r="G173" s="33" t="str">
        <f>IF(Eksplikatsioon!J174=0,"",Eksplikatsioon!J174)</f>
        <v>Ainukasutuses pind</v>
      </c>
      <c r="H173" s="33" t="str">
        <f>IF(Eksplikatsioon!K174=0,"",Eksplikatsioon!K174)</f>
        <v>Terviseamet</v>
      </c>
      <c r="I173" s="33" t="str">
        <f>IF(Eksplikatsioon!L174=0,"",Eksplikatsioon!L174)</f>
        <v>PALDISKI MNT _03</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3">
      <c r="A174" s="33" t="str">
        <f>IF(Eksplikatsioon!A175=0,"",Eksplikatsioon!A175)</f>
        <v>03</v>
      </c>
      <c r="B174" s="77" t="str">
        <f>IF(Eksplikatsioon!B175=0,"",Eksplikatsioon!B175)</f>
        <v>334</v>
      </c>
      <c r="C174" s="33" t="str">
        <f>IF(Eksplikatsioon!C175=0,"",Eksplikatsioon!C175)</f>
        <v>ÜÜRITAV PIND</v>
      </c>
      <c r="D174" s="33" t="str">
        <f>IF(Eksplikatsioon!D175=0,"",Eksplikatsioon!D175)</f>
        <v>Laboratoorium</v>
      </c>
      <c r="E174" s="75">
        <f>IF(Eksplikatsioon!F175=0,"",Eksplikatsioon!F175)</f>
        <v>26.3</v>
      </c>
      <c r="F174" s="33" t="str">
        <f>IF(Eksplikatsioon!H175=0,"",Eksplikatsioon!H175)</f>
        <v/>
      </c>
      <c r="G174" s="33" t="str">
        <f>IF(Eksplikatsioon!J175=0,"",Eksplikatsioon!J175)</f>
        <v>Ainukasutuses pind</v>
      </c>
      <c r="H174" s="33" t="str">
        <f>IF(Eksplikatsioon!K175=0,"",Eksplikatsioon!K175)</f>
        <v>Terviseamet</v>
      </c>
      <c r="I174" s="33" t="str">
        <f>IF(Eksplikatsioon!L175=0,"",Eksplikatsioon!L175)</f>
        <v>PALDISKI MNT _03</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3">
      <c r="A175" s="33" t="str">
        <f>IF(Eksplikatsioon!A176=0,"",Eksplikatsioon!A176)</f>
        <v>03</v>
      </c>
      <c r="B175" s="77" t="str">
        <f>IF(Eksplikatsioon!B176=0,"",Eksplikatsioon!B176)</f>
        <v>335</v>
      </c>
      <c r="C175" s="33" t="str">
        <f>IF(Eksplikatsioon!C176=0,"",Eksplikatsioon!C176)</f>
        <v>ÜÜRITAV PIND</v>
      </c>
      <c r="D175" s="33" t="str">
        <f>IF(Eksplikatsioon!D176=0,"",Eksplikatsioon!D176)</f>
        <v>Pesuruum</v>
      </c>
      <c r="E175" s="75">
        <f>IF(Eksplikatsioon!F176=0,"",Eksplikatsioon!F176)</f>
        <v>2.6</v>
      </c>
      <c r="F175" s="33" t="str">
        <f>IF(Eksplikatsioon!H176=0,"",Eksplikatsioon!H176)</f>
        <v/>
      </c>
      <c r="G175" s="33" t="str">
        <f>IF(Eksplikatsioon!J176=0,"",Eksplikatsioon!J176)</f>
        <v>Ainukasutuses pind</v>
      </c>
      <c r="H175" s="33" t="str">
        <f>IF(Eksplikatsioon!K176=0,"",Eksplikatsioon!K176)</f>
        <v>Terviseamet</v>
      </c>
      <c r="I175" s="33" t="str">
        <f>IF(Eksplikatsioon!L176=0,"",Eksplikatsioon!L176)</f>
        <v>PALDISKI MNT _03</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3">
      <c r="A176" s="33" t="str">
        <f>IF(Eksplikatsioon!A177=0,"",Eksplikatsioon!A177)</f>
        <v>03</v>
      </c>
      <c r="B176" s="77" t="str">
        <f>IF(Eksplikatsioon!B177=0,"",Eksplikatsioon!B177)</f>
        <v>336</v>
      </c>
      <c r="C176" s="33" t="str">
        <f>IF(Eksplikatsioon!C177=0,"",Eksplikatsioon!C177)</f>
        <v>ÜÜRITAV PIND</v>
      </c>
      <c r="D176" s="33" t="str">
        <f>IF(Eksplikatsioon!D177=0,"",Eksplikatsioon!D177)</f>
        <v>Riietusruum</v>
      </c>
      <c r="E176" s="75">
        <f>IF(Eksplikatsioon!F177=0,"",Eksplikatsioon!F177)</f>
        <v>7.3</v>
      </c>
      <c r="F176" s="33" t="str">
        <f>IF(Eksplikatsioon!H177=0,"",Eksplikatsioon!H177)</f>
        <v/>
      </c>
      <c r="G176" s="33" t="str">
        <f>IF(Eksplikatsioon!J177=0,"",Eksplikatsioon!J177)</f>
        <v>Ainukasutuses pind</v>
      </c>
      <c r="H176" s="33" t="str">
        <f>IF(Eksplikatsioon!K177=0,"",Eksplikatsioon!K177)</f>
        <v>Terviseamet</v>
      </c>
      <c r="I176" s="33" t="str">
        <f>IF(Eksplikatsioon!L177=0,"",Eksplikatsioon!L177)</f>
        <v>PALDISKI MNT _03</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3">
      <c r="A177" s="33" t="str">
        <f>IF(Eksplikatsioon!A178=0,"",Eksplikatsioon!A178)</f>
        <v>03</v>
      </c>
      <c r="B177" s="77" t="str">
        <f>IF(Eksplikatsioon!B178=0,"",Eksplikatsioon!B178)</f>
        <v>337</v>
      </c>
      <c r="C177" s="33" t="str">
        <f>IF(Eksplikatsioon!C178=0,"",Eksplikatsioon!C178)</f>
        <v>ÜÜRITAV PIND</v>
      </c>
      <c r="D177" s="33" t="str">
        <f>IF(Eksplikatsioon!D178=0,"",Eksplikatsioon!D178)</f>
        <v>Koristus- ja hooldusruum</v>
      </c>
      <c r="E177" s="75">
        <f>IF(Eksplikatsioon!F178=0,"",Eksplikatsioon!F178)</f>
        <v>9</v>
      </c>
      <c r="F177" s="33" t="str">
        <f>IF(Eksplikatsioon!H178=0,"",Eksplikatsioon!H178)</f>
        <v/>
      </c>
      <c r="G177" s="33" t="str">
        <f>IF(Eksplikatsioon!J178=0,"",Eksplikatsioon!J178)</f>
        <v>Ainukasutuses pind</v>
      </c>
      <c r="H177" s="33" t="str">
        <f>IF(Eksplikatsioon!K178=0,"",Eksplikatsioon!K178)</f>
        <v>Terviseamet</v>
      </c>
      <c r="I177" s="33" t="str">
        <f>IF(Eksplikatsioon!L178=0,"",Eksplikatsioon!L178)</f>
        <v>PALDISKI MNT _03</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3">
      <c r="A178" s="33" t="str">
        <f>IF(Eksplikatsioon!A179=0,"",Eksplikatsioon!A179)</f>
        <v>03</v>
      </c>
      <c r="B178" s="77" t="str">
        <f>IF(Eksplikatsioon!B179=0,"",Eksplikatsioon!B179)</f>
        <v>338</v>
      </c>
      <c r="C178" s="33" t="str">
        <f>IF(Eksplikatsioon!C179=0,"",Eksplikatsioon!C179)</f>
        <v>ÜÜRITAV PIND</v>
      </c>
      <c r="D178" s="33" t="str">
        <f>IF(Eksplikatsioon!D179=0,"",Eksplikatsioon!D179)</f>
        <v>Koristus- ja hooldusruum</v>
      </c>
      <c r="E178" s="75">
        <f>IF(Eksplikatsioon!F179=0,"",Eksplikatsioon!F179)</f>
        <v>3.7</v>
      </c>
      <c r="F178" s="33" t="str">
        <f>IF(Eksplikatsioon!H179=0,"",Eksplikatsioon!H179)</f>
        <v/>
      </c>
      <c r="G178" s="33" t="str">
        <f>IF(Eksplikatsioon!J179=0,"",Eksplikatsioon!J179)</f>
        <v>Ainukasutuses pind</v>
      </c>
      <c r="H178" s="33" t="str">
        <f>IF(Eksplikatsioon!K179=0,"",Eksplikatsioon!K179)</f>
        <v>Terviseamet</v>
      </c>
      <c r="I178" s="33" t="str">
        <f>IF(Eksplikatsioon!L179=0,"",Eksplikatsioon!L179)</f>
        <v>PALDISKI MNT _03</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3">
      <c r="A179" s="33" t="str">
        <f>IF(Eksplikatsioon!A180=0,"",Eksplikatsioon!A180)</f>
        <v>03</v>
      </c>
      <c r="B179" s="77" t="str">
        <f>IF(Eksplikatsioon!B180=0,"",Eksplikatsioon!B180)</f>
        <v>339</v>
      </c>
      <c r="C179" s="33" t="str">
        <f>IF(Eksplikatsioon!C180=0,"",Eksplikatsioon!C180)</f>
        <v>ÜÜRITAV PIND</v>
      </c>
      <c r="D179" s="33" t="str">
        <f>IF(Eksplikatsioon!D180=0,"",Eksplikatsioon!D180)</f>
        <v>Laboratoorium</v>
      </c>
      <c r="E179" s="75">
        <f>IF(Eksplikatsioon!F180=0,"",Eksplikatsioon!F180)</f>
        <v>10.4</v>
      </c>
      <c r="F179" s="33" t="str">
        <f>IF(Eksplikatsioon!H180=0,"",Eksplikatsioon!H180)</f>
        <v/>
      </c>
      <c r="G179" s="33" t="str">
        <f>IF(Eksplikatsioon!J180=0,"",Eksplikatsioon!J180)</f>
        <v>Ainukasutuses pind</v>
      </c>
      <c r="H179" s="33" t="str">
        <f>IF(Eksplikatsioon!K180=0,"",Eksplikatsioon!K180)</f>
        <v>Terviseamet</v>
      </c>
      <c r="I179" s="33" t="str">
        <f>IF(Eksplikatsioon!L180=0,"",Eksplikatsioon!L180)</f>
        <v>PALDISKI MNT _03</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3">
      <c r="A180" s="33" t="str">
        <f>IF(Eksplikatsioon!A181=0,"",Eksplikatsioon!A181)</f>
        <v>03</v>
      </c>
      <c r="B180" s="77" t="str">
        <f>IF(Eksplikatsioon!B181=0,"",Eksplikatsioon!B181)</f>
        <v>340</v>
      </c>
      <c r="C180" s="33" t="str">
        <f>IF(Eksplikatsioon!C181=0,"",Eksplikatsioon!C181)</f>
        <v>ÜÜRITAV PIND</v>
      </c>
      <c r="D180" s="33" t="str">
        <f>IF(Eksplikatsioon!D181=0,"",Eksplikatsioon!D181)</f>
        <v>Eesruum</v>
      </c>
      <c r="E180" s="75">
        <f>IF(Eksplikatsioon!F181=0,"",Eksplikatsioon!F181)</f>
        <v>3</v>
      </c>
      <c r="F180" s="33" t="str">
        <f>IF(Eksplikatsioon!H181=0,"",Eksplikatsioon!H181)</f>
        <v/>
      </c>
      <c r="G180" s="33" t="str">
        <f>IF(Eksplikatsioon!J181=0,"",Eksplikatsioon!J181)</f>
        <v>Ainukasutuses pind</v>
      </c>
      <c r="H180" s="33" t="str">
        <f>IF(Eksplikatsioon!K181=0,"",Eksplikatsioon!K181)</f>
        <v>Terviseamet</v>
      </c>
      <c r="I180" s="33" t="str">
        <f>IF(Eksplikatsioon!L181=0,"",Eksplikatsioon!L181)</f>
        <v>PALDISKI MNT _03</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3">
      <c r="A181" s="33" t="str">
        <f>IF(Eksplikatsioon!A182=0,"",Eksplikatsioon!A182)</f>
        <v>03</v>
      </c>
      <c r="B181" s="77" t="str">
        <f>IF(Eksplikatsioon!B182=0,"",Eksplikatsioon!B182)</f>
        <v>341</v>
      </c>
      <c r="C181" s="33" t="str">
        <f>IF(Eksplikatsioon!C182=0,"",Eksplikatsioon!C182)</f>
        <v>ÜÜRITAV PIND</v>
      </c>
      <c r="D181" s="33" t="str">
        <f>IF(Eksplikatsioon!D182=0,"",Eksplikatsioon!D182)</f>
        <v>Laboratoorium</v>
      </c>
      <c r="E181" s="75">
        <f>IF(Eksplikatsioon!F182=0,"",Eksplikatsioon!F182)</f>
        <v>10.6</v>
      </c>
      <c r="F181" s="33" t="str">
        <f>IF(Eksplikatsioon!H182=0,"",Eksplikatsioon!H182)</f>
        <v/>
      </c>
      <c r="G181" s="33" t="str">
        <f>IF(Eksplikatsioon!J182=0,"",Eksplikatsioon!J182)</f>
        <v>Ainukasutuses pind</v>
      </c>
      <c r="H181" s="33" t="str">
        <f>IF(Eksplikatsioon!K182=0,"",Eksplikatsioon!K182)</f>
        <v>Terviseamet</v>
      </c>
      <c r="I181" s="33" t="str">
        <f>IF(Eksplikatsioon!L182=0,"",Eksplikatsioon!L182)</f>
        <v>PALDISKI MNT _03</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3">
      <c r="A182" s="33" t="str">
        <f>IF(Eksplikatsioon!A183=0,"",Eksplikatsioon!A183)</f>
        <v>03</v>
      </c>
      <c r="B182" s="77" t="str">
        <f>IF(Eksplikatsioon!B183=0,"",Eksplikatsioon!B183)</f>
        <v>342</v>
      </c>
      <c r="C182" s="33" t="str">
        <f>IF(Eksplikatsioon!C183=0,"",Eksplikatsioon!C183)</f>
        <v>ÜÜRITAV PIND</v>
      </c>
      <c r="D182" s="33" t="str">
        <f>IF(Eksplikatsioon!D183=0,"",Eksplikatsioon!D183)</f>
        <v>Laboratoorium</v>
      </c>
      <c r="E182" s="75">
        <f>IF(Eksplikatsioon!F183=0,"",Eksplikatsioon!F183)</f>
        <v>12.6</v>
      </c>
      <c r="F182" s="33" t="str">
        <f>IF(Eksplikatsioon!H183=0,"",Eksplikatsioon!H183)</f>
        <v/>
      </c>
      <c r="G182" s="33" t="str">
        <f>IF(Eksplikatsioon!J183=0,"",Eksplikatsioon!J183)</f>
        <v>Ainukasutuses pind</v>
      </c>
      <c r="H182" s="33" t="str">
        <f>IF(Eksplikatsioon!K183=0,"",Eksplikatsioon!K183)</f>
        <v>Terviseamet</v>
      </c>
      <c r="I182" s="33" t="str">
        <f>IF(Eksplikatsioon!L183=0,"",Eksplikatsioon!L183)</f>
        <v>PALDISKI MNT _03</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3">
      <c r="A183" s="33" t="str">
        <f>IF(Eksplikatsioon!A184=0,"",Eksplikatsioon!A184)</f>
        <v>03</v>
      </c>
      <c r="B183" s="77" t="str">
        <f>IF(Eksplikatsioon!B184=0,"",Eksplikatsioon!B184)</f>
        <v>343</v>
      </c>
      <c r="C183" s="33" t="str">
        <f>IF(Eksplikatsioon!C184=0,"",Eksplikatsioon!C184)</f>
        <v>ÜÜRITAV PIND</v>
      </c>
      <c r="D183" s="33" t="str">
        <f>IF(Eksplikatsioon!D184=0,"",Eksplikatsioon!D184)</f>
        <v>Eesruum</v>
      </c>
      <c r="E183" s="75">
        <f>IF(Eksplikatsioon!F184=0,"",Eksplikatsioon!F184)</f>
        <v>3.8</v>
      </c>
      <c r="F183" s="33" t="str">
        <f>IF(Eksplikatsioon!H184=0,"",Eksplikatsioon!H184)</f>
        <v/>
      </c>
      <c r="G183" s="33" t="str">
        <f>IF(Eksplikatsioon!J184=0,"",Eksplikatsioon!J184)</f>
        <v>Ainukasutuses pind</v>
      </c>
      <c r="H183" s="33" t="str">
        <f>IF(Eksplikatsioon!K184=0,"",Eksplikatsioon!K184)</f>
        <v>Terviseamet</v>
      </c>
      <c r="I183" s="33" t="str">
        <f>IF(Eksplikatsioon!L184=0,"",Eksplikatsioon!L184)</f>
        <v>PALDISKI MNT _03</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3">
      <c r="A184" s="33" t="str">
        <f>IF(Eksplikatsioon!A185=0,"",Eksplikatsioon!A185)</f>
        <v>03</v>
      </c>
      <c r="B184" s="77" t="str">
        <f>IF(Eksplikatsioon!B185=0,"",Eksplikatsioon!B185)</f>
        <v>345</v>
      </c>
      <c r="C184" s="33" t="str">
        <f>IF(Eksplikatsioon!C185=0,"",Eksplikatsioon!C185)</f>
        <v>ÜÜRITAV PIND</v>
      </c>
      <c r="D184" s="33" t="str">
        <f>IF(Eksplikatsioon!D185=0,"",Eksplikatsioon!D185)</f>
        <v>Laboratoorium</v>
      </c>
      <c r="E184" s="75">
        <f>IF(Eksplikatsioon!F185=0,"",Eksplikatsioon!F185)</f>
        <v>16.399999999999999</v>
      </c>
      <c r="F184" s="33" t="str">
        <f>IF(Eksplikatsioon!H185=0,"",Eksplikatsioon!H185)</f>
        <v/>
      </c>
      <c r="G184" s="33" t="str">
        <f>IF(Eksplikatsioon!J185=0,"",Eksplikatsioon!J185)</f>
        <v>Ainukasutuses pind</v>
      </c>
      <c r="H184" s="33" t="str">
        <f>IF(Eksplikatsioon!K185=0,"",Eksplikatsioon!K185)</f>
        <v>Terviseamet</v>
      </c>
      <c r="I184" s="33" t="str">
        <f>IF(Eksplikatsioon!L185=0,"",Eksplikatsioon!L185)</f>
        <v>PALDISKI MNT _03</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3">
      <c r="A185" s="33" t="str">
        <f>IF(Eksplikatsioon!A186=0,"",Eksplikatsioon!A186)</f>
        <v>03</v>
      </c>
      <c r="B185" s="77" t="str">
        <f>IF(Eksplikatsioon!B186=0,"",Eksplikatsioon!B186)</f>
        <v>346</v>
      </c>
      <c r="C185" s="33" t="str">
        <f>IF(Eksplikatsioon!C186=0,"",Eksplikatsioon!C186)</f>
        <v>ÜÜRITAV PIND</v>
      </c>
      <c r="D185" s="33" t="str">
        <f>IF(Eksplikatsioon!D186=0,"",Eksplikatsioon!D186)</f>
        <v>Koridor</v>
      </c>
      <c r="E185" s="75">
        <f>IF(Eksplikatsioon!F186=0,"",Eksplikatsioon!F186)</f>
        <v>22.1</v>
      </c>
      <c r="F185" s="33" t="str">
        <f>IF(Eksplikatsioon!H186=0,"",Eksplikatsioon!H186)</f>
        <v/>
      </c>
      <c r="G185" s="33" t="str">
        <f>IF(Eksplikatsioon!J186=0,"",Eksplikatsioon!J186)</f>
        <v>Ainukasutuses pind</v>
      </c>
      <c r="H185" s="33" t="str">
        <f>IF(Eksplikatsioon!K186=0,"",Eksplikatsioon!K186)</f>
        <v>Terviseamet</v>
      </c>
      <c r="I185" s="33" t="str">
        <f>IF(Eksplikatsioon!L186=0,"",Eksplikatsioon!L186)</f>
        <v>PALDISKI MNT _03</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3">
      <c r="A186" s="33" t="str">
        <f>IF(Eksplikatsioon!A187=0,"",Eksplikatsioon!A187)</f>
        <v>03</v>
      </c>
      <c r="B186" s="77" t="str">
        <f>IF(Eksplikatsioon!B187=0,"",Eksplikatsioon!B187)</f>
        <v>347</v>
      </c>
      <c r="C186" s="33" t="str">
        <f>IF(Eksplikatsioon!C187=0,"",Eksplikatsioon!C187)</f>
        <v>ÜÜRITAV PIND</v>
      </c>
      <c r="D186" s="33" t="str">
        <f>IF(Eksplikatsioon!D187=0,"",Eksplikatsioon!D187)</f>
        <v>WC</v>
      </c>
      <c r="E186" s="75">
        <f>IF(Eksplikatsioon!F187=0,"",Eksplikatsioon!F187)</f>
        <v>2.2000000000000002</v>
      </c>
      <c r="F186" s="33" t="str">
        <f>IF(Eksplikatsioon!H187=0,"",Eksplikatsioon!H187)</f>
        <v/>
      </c>
      <c r="G186" s="33" t="str">
        <f>IF(Eksplikatsioon!J187=0,"",Eksplikatsioon!J187)</f>
        <v>Ainukasutuses pind</v>
      </c>
      <c r="H186" s="33" t="str">
        <f>IF(Eksplikatsioon!K187=0,"",Eksplikatsioon!K187)</f>
        <v>Terviseamet</v>
      </c>
      <c r="I186" s="33" t="str">
        <f>IF(Eksplikatsioon!L187=0,"",Eksplikatsioon!L187)</f>
        <v>PALDISKI MNT _03</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3">
      <c r="A187" s="33" t="str">
        <f>IF(Eksplikatsioon!A188=0,"",Eksplikatsioon!A188)</f>
        <v>03</v>
      </c>
      <c r="B187" s="77" t="str">
        <f>IF(Eksplikatsioon!B188=0,"",Eksplikatsioon!B188)</f>
        <v>348</v>
      </c>
      <c r="C187" s="33" t="str">
        <f>IF(Eksplikatsioon!C188=0,"",Eksplikatsioon!C188)</f>
        <v>ÜÜRITAV PIND</v>
      </c>
      <c r="D187" s="33" t="str">
        <f>IF(Eksplikatsioon!D188=0,"",Eksplikatsioon!D188)</f>
        <v>WC</v>
      </c>
      <c r="E187" s="75">
        <f>IF(Eksplikatsioon!F188=0,"",Eksplikatsioon!F188)</f>
        <v>2.1</v>
      </c>
      <c r="F187" s="33" t="str">
        <f>IF(Eksplikatsioon!H188=0,"",Eksplikatsioon!H188)</f>
        <v/>
      </c>
      <c r="G187" s="33" t="str">
        <f>IF(Eksplikatsioon!J188=0,"",Eksplikatsioon!J188)</f>
        <v>Ainukasutuses pind</v>
      </c>
      <c r="H187" s="33" t="str">
        <f>IF(Eksplikatsioon!K188=0,"",Eksplikatsioon!K188)</f>
        <v>Terviseamet</v>
      </c>
      <c r="I187" s="33" t="str">
        <f>IF(Eksplikatsioon!L188=0,"",Eksplikatsioon!L188)</f>
        <v>PALDISKI MNT _03</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3">
      <c r="A188" s="33" t="str">
        <f>IF(Eksplikatsioon!A189=0,"",Eksplikatsioon!A189)</f>
        <v>03</v>
      </c>
      <c r="B188" s="77" t="str">
        <f>IF(Eksplikatsioon!B189=0,"",Eksplikatsioon!B189)</f>
        <v>349</v>
      </c>
      <c r="C188" s="33" t="str">
        <f>IF(Eksplikatsioon!C189=0,"",Eksplikatsioon!C189)</f>
        <v>ÜÜRITAV PIND</v>
      </c>
      <c r="D188" s="33" t="str">
        <f>IF(Eksplikatsioon!D189=0,"",Eksplikatsioon!D189)</f>
        <v>Pesuruum</v>
      </c>
      <c r="E188" s="75">
        <f>IF(Eksplikatsioon!F189=0,"",Eksplikatsioon!F189)</f>
        <v>6.8</v>
      </c>
      <c r="F188" s="33" t="str">
        <f>IF(Eksplikatsioon!H189=0,"",Eksplikatsioon!H189)</f>
        <v/>
      </c>
      <c r="G188" s="33" t="str">
        <f>IF(Eksplikatsioon!J189=0,"",Eksplikatsioon!J189)</f>
        <v>Ainukasutuses pind</v>
      </c>
      <c r="H188" s="33" t="str">
        <f>IF(Eksplikatsioon!K189=0,"",Eksplikatsioon!K189)</f>
        <v>Terviseamet</v>
      </c>
      <c r="I188" s="33" t="str">
        <f>IF(Eksplikatsioon!L189=0,"",Eksplikatsioon!L189)</f>
        <v>PALDISKI MNT _03</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3">
      <c r="A189" s="33" t="str">
        <f>IF(Eksplikatsioon!A190=0,"",Eksplikatsioon!A190)</f>
        <v>03</v>
      </c>
      <c r="B189" s="77" t="str">
        <f>IF(Eksplikatsioon!B190=0,"",Eksplikatsioon!B190)</f>
        <v>350</v>
      </c>
      <c r="C189" s="33" t="str">
        <f>IF(Eksplikatsioon!C190=0,"",Eksplikatsioon!C190)</f>
        <v>ÜÜRITAV PIND</v>
      </c>
      <c r="D189" s="33" t="str">
        <f>IF(Eksplikatsioon!D190=0,"",Eksplikatsioon!D190)</f>
        <v>Eesruum</v>
      </c>
      <c r="E189" s="75">
        <f>IF(Eksplikatsioon!F190=0,"",Eksplikatsioon!F190)</f>
        <v>23.5</v>
      </c>
      <c r="F189" s="33" t="str">
        <f>IF(Eksplikatsioon!H190=0,"",Eksplikatsioon!H190)</f>
        <v/>
      </c>
      <c r="G189" s="33" t="str">
        <f>IF(Eksplikatsioon!J190=0,"",Eksplikatsioon!J190)</f>
        <v>Ainukasutuses pind</v>
      </c>
      <c r="H189" s="33" t="str">
        <f>IF(Eksplikatsioon!K190=0,"",Eksplikatsioon!K190)</f>
        <v>Terviseamet</v>
      </c>
      <c r="I189" s="33" t="str">
        <f>IF(Eksplikatsioon!L190=0,"",Eksplikatsioon!L190)</f>
        <v>PALDISKI MNT _03</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3">
      <c r="A190" s="33" t="str">
        <f>IF(Eksplikatsioon!A191=0,"",Eksplikatsioon!A191)</f>
        <v>03</v>
      </c>
      <c r="B190" s="77" t="str">
        <f>IF(Eksplikatsioon!B191=0,"",Eksplikatsioon!B191)</f>
        <v>351</v>
      </c>
      <c r="C190" s="33" t="str">
        <f>IF(Eksplikatsioon!C191=0,"",Eksplikatsioon!C191)</f>
        <v>ÜÜRITAV PIND</v>
      </c>
      <c r="D190" s="33" t="str">
        <f>IF(Eksplikatsioon!D191=0,"",Eksplikatsioon!D191)</f>
        <v>Koridor</v>
      </c>
      <c r="E190" s="75">
        <f>IF(Eksplikatsioon!F191=0,"",Eksplikatsioon!F191)</f>
        <v>172.1</v>
      </c>
      <c r="F190" s="33" t="str">
        <f>IF(Eksplikatsioon!H191=0,"",Eksplikatsioon!H191)</f>
        <v/>
      </c>
      <c r="G190" s="33" t="str">
        <f>IF(Eksplikatsioon!J191=0,"",Eksplikatsioon!J191)</f>
        <v>Ainukasutuses pind</v>
      </c>
      <c r="H190" s="33" t="str">
        <f>IF(Eksplikatsioon!K191=0,"",Eksplikatsioon!K191)</f>
        <v>Terviseamet</v>
      </c>
      <c r="I190" s="33" t="str">
        <f>IF(Eksplikatsioon!L191=0,"",Eksplikatsioon!L191)</f>
        <v>PALDISKI MNT _03</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3">
      <c r="A191" s="33" t="str">
        <f>IF(Eksplikatsioon!A192=0,"",Eksplikatsioon!A192)</f>
        <v>03</v>
      </c>
      <c r="B191" s="77" t="str">
        <f>IF(Eksplikatsioon!B192=0,"",Eksplikatsioon!B192)</f>
        <v>352</v>
      </c>
      <c r="C191" s="33" t="str">
        <f>IF(Eksplikatsioon!C192=0,"",Eksplikatsioon!C192)</f>
        <v>ÜÜRITAV PIND</v>
      </c>
      <c r="D191" s="33" t="str">
        <f>IF(Eksplikatsioon!D192=0,"",Eksplikatsioon!D192)</f>
        <v>Koridor</v>
      </c>
      <c r="E191" s="75">
        <f>IF(Eksplikatsioon!F192=0,"",Eksplikatsioon!F192)</f>
        <v>18.399999999999999</v>
      </c>
      <c r="F191" s="33" t="str">
        <f>IF(Eksplikatsioon!H192=0,"",Eksplikatsioon!H192)</f>
        <v/>
      </c>
      <c r="G191" s="33" t="str">
        <f>IF(Eksplikatsioon!J192=0,"",Eksplikatsioon!J192)</f>
        <v>Ainukasutuses pind</v>
      </c>
      <c r="H191" s="33" t="str">
        <f>IF(Eksplikatsioon!K192=0,"",Eksplikatsioon!K192)</f>
        <v>Terviseamet</v>
      </c>
      <c r="I191" s="33" t="str">
        <f>IF(Eksplikatsioon!L192=0,"",Eksplikatsioon!L192)</f>
        <v>PALDISKI MNT _03</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3">
      <c r="A192" s="33" t="str">
        <f>IF(Eksplikatsioon!A193=0,"",Eksplikatsioon!A193)</f>
        <v>03</v>
      </c>
      <c r="B192" s="77" t="str">
        <f>IF(Eksplikatsioon!B193=0,"",Eksplikatsioon!B193)</f>
        <v>353</v>
      </c>
      <c r="C192" s="33" t="str">
        <f>IF(Eksplikatsioon!C193=0,"",Eksplikatsioon!C193)</f>
        <v>ÜÜRITAV PIND</v>
      </c>
      <c r="D192" s="33" t="str">
        <f>IF(Eksplikatsioon!D193=0,"",Eksplikatsioon!D193)</f>
        <v>Laboratoorium</v>
      </c>
      <c r="E192" s="75">
        <f>IF(Eksplikatsioon!F193=0,"",Eksplikatsioon!F193)</f>
        <v>11.5</v>
      </c>
      <c r="F192" s="33" t="str">
        <f>IF(Eksplikatsioon!H193=0,"",Eksplikatsioon!H193)</f>
        <v/>
      </c>
      <c r="G192" s="33" t="str">
        <f>IF(Eksplikatsioon!J193=0,"",Eksplikatsioon!J193)</f>
        <v>Ainukasutuses pind</v>
      </c>
      <c r="H192" s="33" t="str">
        <f>IF(Eksplikatsioon!K193=0,"",Eksplikatsioon!K193)</f>
        <v>Terviseamet</v>
      </c>
      <c r="I192" s="33" t="str">
        <f>IF(Eksplikatsioon!L193=0,"",Eksplikatsioon!L193)</f>
        <v>PALDISKI MNT _03</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3">
      <c r="A193" s="33" t="str">
        <f>IF(Eksplikatsioon!A194=0,"",Eksplikatsioon!A194)</f>
        <v>03</v>
      </c>
      <c r="B193" s="77" t="str">
        <f>IF(Eksplikatsioon!B194=0,"",Eksplikatsioon!B194)</f>
        <v>354</v>
      </c>
      <c r="C193" s="33" t="str">
        <f>IF(Eksplikatsioon!C194=0,"",Eksplikatsioon!C194)</f>
        <v>ÜÜRITAV PIND</v>
      </c>
      <c r="D193" s="33" t="str">
        <f>IF(Eksplikatsioon!D194=0,"",Eksplikatsioon!D194)</f>
        <v>Laboratoorium</v>
      </c>
      <c r="E193" s="75">
        <f>IF(Eksplikatsioon!F194=0,"",Eksplikatsioon!F194)</f>
        <v>11.4</v>
      </c>
      <c r="F193" s="33" t="str">
        <f>IF(Eksplikatsioon!H194=0,"",Eksplikatsioon!H194)</f>
        <v/>
      </c>
      <c r="G193" s="33" t="str">
        <f>IF(Eksplikatsioon!J194=0,"",Eksplikatsioon!J194)</f>
        <v>Ainukasutuses pind</v>
      </c>
      <c r="H193" s="33" t="str">
        <f>IF(Eksplikatsioon!K194=0,"",Eksplikatsioon!K194)</f>
        <v>Terviseamet</v>
      </c>
      <c r="I193" s="33" t="str">
        <f>IF(Eksplikatsioon!L194=0,"",Eksplikatsioon!L194)</f>
        <v>PALDISKI MNT _03</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3">
      <c r="A194" s="33" t="str">
        <f>IF(Eksplikatsioon!A195=0,"",Eksplikatsioon!A195)</f>
        <v>03</v>
      </c>
      <c r="B194" s="77" t="str">
        <f>IF(Eksplikatsioon!B195=0,"",Eksplikatsioon!B195)</f>
        <v>355</v>
      </c>
      <c r="C194" s="33" t="str">
        <f>IF(Eksplikatsioon!C195=0,"",Eksplikatsioon!C195)</f>
        <v>ÜÜRITAV PIND</v>
      </c>
      <c r="D194" s="33" t="str">
        <f>IF(Eksplikatsioon!D195=0,"",Eksplikatsioon!D195)</f>
        <v>Laboratoorium</v>
      </c>
      <c r="E194" s="75">
        <f>IF(Eksplikatsioon!F195=0,"",Eksplikatsioon!F195)</f>
        <v>14.9</v>
      </c>
      <c r="F194" s="33" t="str">
        <f>IF(Eksplikatsioon!H195=0,"",Eksplikatsioon!H195)</f>
        <v/>
      </c>
      <c r="G194" s="33" t="str">
        <f>IF(Eksplikatsioon!J195=0,"",Eksplikatsioon!J195)</f>
        <v>Ainukasutuses pind</v>
      </c>
      <c r="H194" s="33" t="str">
        <f>IF(Eksplikatsioon!K195=0,"",Eksplikatsioon!K195)</f>
        <v>Terviseamet</v>
      </c>
      <c r="I194" s="33" t="str">
        <f>IF(Eksplikatsioon!L195=0,"",Eksplikatsioon!L195)</f>
        <v>PALDISKI MNT _03</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3">
      <c r="A195" s="33" t="str">
        <f>IF(Eksplikatsioon!A196=0,"",Eksplikatsioon!A196)</f>
        <v>03</v>
      </c>
      <c r="B195" s="77" t="str">
        <f>IF(Eksplikatsioon!B196=0,"",Eksplikatsioon!B196)</f>
        <v>356</v>
      </c>
      <c r="C195" s="33" t="str">
        <f>IF(Eksplikatsioon!C196=0,"",Eksplikatsioon!C196)</f>
        <v>ÜÜRITAV PIND</v>
      </c>
      <c r="D195" s="33" t="str">
        <f>IF(Eksplikatsioon!D196=0,"",Eksplikatsioon!D196)</f>
        <v>Laboratoorium</v>
      </c>
      <c r="E195" s="75">
        <f>IF(Eksplikatsioon!F196=0,"",Eksplikatsioon!F196)</f>
        <v>17.7</v>
      </c>
      <c r="F195" s="33" t="str">
        <f>IF(Eksplikatsioon!H196=0,"",Eksplikatsioon!H196)</f>
        <v/>
      </c>
      <c r="G195" s="33" t="str">
        <f>IF(Eksplikatsioon!J196=0,"",Eksplikatsioon!J196)</f>
        <v>Ainukasutuses pind</v>
      </c>
      <c r="H195" s="33" t="str">
        <f>IF(Eksplikatsioon!K196=0,"",Eksplikatsioon!K196)</f>
        <v>Terviseamet</v>
      </c>
      <c r="I195" s="33" t="str">
        <f>IF(Eksplikatsioon!L196=0,"",Eksplikatsioon!L196)</f>
        <v>PALDISKI MNT _03</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3">
      <c r="A196" s="33" t="str">
        <f>IF(Eksplikatsioon!A197=0,"",Eksplikatsioon!A197)</f>
        <v>03</v>
      </c>
      <c r="B196" s="77" t="str">
        <f>IF(Eksplikatsioon!B197=0,"",Eksplikatsioon!B197)</f>
        <v>357</v>
      </c>
      <c r="C196" s="33" t="str">
        <f>IF(Eksplikatsioon!C197=0,"",Eksplikatsioon!C197)</f>
        <v>ÜÜRITAV PIND</v>
      </c>
      <c r="D196" s="33" t="str">
        <f>IF(Eksplikatsioon!D197=0,"",Eksplikatsioon!D197)</f>
        <v>Laboratoorium</v>
      </c>
      <c r="E196" s="75">
        <f>IF(Eksplikatsioon!F197=0,"",Eksplikatsioon!F197)</f>
        <v>13.3</v>
      </c>
      <c r="F196" s="33" t="str">
        <f>IF(Eksplikatsioon!H197=0,"",Eksplikatsioon!H197)</f>
        <v/>
      </c>
      <c r="G196" s="33" t="str">
        <f>IF(Eksplikatsioon!J197=0,"",Eksplikatsioon!J197)</f>
        <v>Ainukasutuses pind</v>
      </c>
      <c r="H196" s="33" t="str">
        <f>IF(Eksplikatsioon!K197=0,"",Eksplikatsioon!K197)</f>
        <v>Terviseamet</v>
      </c>
      <c r="I196" s="33" t="str">
        <f>IF(Eksplikatsioon!L197=0,"",Eksplikatsioon!L197)</f>
        <v>PALDISKI MNT _03</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3">
      <c r="A197" s="33" t="str">
        <f>IF(Eksplikatsioon!A198=0,"",Eksplikatsioon!A198)</f>
        <v>03</v>
      </c>
      <c r="B197" s="77" t="str">
        <f>IF(Eksplikatsioon!B198=0,"",Eksplikatsioon!B198)</f>
        <v>358</v>
      </c>
      <c r="C197" s="33" t="str">
        <f>IF(Eksplikatsioon!C198=0,"",Eksplikatsioon!C198)</f>
        <v>ÜÜRITAV PIND</v>
      </c>
      <c r="D197" s="33" t="str">
        <f>IF(Eksplikatsioon!D198=0,"",Eksplikatsioon!D198)</f>
        <v>Hoiuruum/Ladu</v>
      </c>
      <c r="E197" s="75">
        <f>IF(Eksplikatsioon!F198=0,"",Eksplikatsioon!F198)</f>
        <v>4.5</v>
      </c>
      <c r="F197" s="33" t="str">
        <f>IF(Eksplikatsioon!H198=0,"",Eksplikatsioon!H198)</f>
        <v/>
      </c>
      <c r="G197" s="33" t="str">
        <f>IF(Eksplikatsioon!J198=0,"",Eksplikatsioon!J198)</f>
        <v>Ainukasutuses pind</v>
      </c>
      <c r="H197" s="33" t="str">
        <f>IF(Eksplikatsioon!K198=0,"",Eksplikatsioon!K198)</f>
        <v>Terviseamet</v>
      </c>
      <c r="I197" s="33" t="str">
        <f>IF(Eksplikatsioon!L198=0,"",Eksplikatsioon!L198)</f>
        <v>PALDISKI MNT _03</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3">
      <c r="A198" s="33" t="str">
        <f>IF(Eksplikatsioon!A199=0,"",Eksplikatsioon!A199)</f>
        <v>03</v>
      </c>
      <c r="B198" s="77" t="str">
        <f>IF(Eksplikatsioon!B199=0,"",Eksplikatsioon!B199)</f>
        <v>359</v>
      </c>
      <c r="C198" s="33" t="str">
        <f>IF(Eksplikatsioon!C199=0,"",Eksplikatsioon!C199)</f>
        <v>ÜÜRITAV PIND</v>
      </c>
      <c r="D198" s="33" t="str">
        <f>IF(Eksplikatsioon!D199=0,"",Eksplikatsioon!D199)</f>
        <v>WC</v>
      </c>
      <c r="E198" s="75">
        <f>IF(Eksplikatsioon!F199=0,"",Eksplikatsioon!F199)</f>
        <v>3.8</v>
      </c>
      <c r="F198" s="33" t="str">
        <f>IF(Eksplikatsioon!H199=0,"",Eksplikatsioon!H199)</f>
        <v/>
      </c>
      <c r="G198" s="33" t="str">
        <f>IF(Eksplikatsioon!J199=0,"",Eksplikatsioon!J199)</f>
        <v>Ainukasutuses pind</v>
      </c>
      <c r="H198" s="33" t="str">
        <f>IF(Eksplikatsioon!K199=0,"",Eksplikatsioon!K199)</f>
        <v>Terviseamet</v>
      </c>
      <c r="I198" s="33" t="str">
        <f>IF(Eksplikatsioon!L199=0,"",Eksplikatsioon!L199)</f>
        <v>PALDISKI MNT _03</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3">
      <c r="A199" s="33" t="str">
        <f>IF(Eksplikatsioon!A200=0,"",Eksplikatsioon!A200)</f>
        <v>03</v>
      </c>
      <c r="B199" s="77" t="str">
        <f>IF(Eksplikatsioon!B200=0,"",Eksplikatsioon!B200)</f>
        <v>360</v>
      </c>
      <c r="C199" s="33" t="str">
        <f>IF(Eksplikatsioon!C200=0,"",Eksplikatsioon!C200)</f>
        <v>ÜÜRITAV PIND</v>
      </c>
      <c r="D199" s="33" t="str">
        <f>IF(Eksplikatsioon!D200=0,"",Eksplikatsioon!D200)</f>
        <v>Eesruum</v>
      </c>
      <c r="E199" s="75">
        <f>IF(Eksplikatsioon!F200=0,"",Eksplikatsioon!F200)</f>
        <v>4.2</v>
      </c>
      <c r="F199" s="33" t="str">
        <f>IF(Eksplikatsioon!H200=0,"",Eksplikatsioon!H200)</f>
        <v/>
      </c>
      <c r="G199" s="33" t="str">
        <f>IF(Eksplikatsioon!J200=0,"",Eksplikatsioon!J200)</f>
        <v>Ainukasutuses pind</v>
      </c>
      <c r="H199" s="33" t="str">
        <f>IF(Eksplikatsioon!K200=0,"",Eksplikatsioon!K200)</f>
        <v>Terviseamet</v>
      </c>
      <c r="I199" s="33" t="str">
        <f>IF(Eksplikatsioon!L200=0,"",Eksplikatsioon!L200)</f>
        <v>PALDISKI MNT _03</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3">
      <c r="A200" s="33" t="str">
        <f>IF(Eksplikatsioon!A201=0,"",Eksplikatsioon!A201)</f>
        <v>03</v>
      </c>
      <c r="B200" s="77" t="str">
        <f>IF(Eksplikatsioon!B201=0,"",Eksplikatsioon!B201)</f>
        <v>361</v>
      </c>
      <c r="C200" s="33" t="str">
        <f>IF(Eksplikatsioon!C201=0,"",Eksplikatsioon!C201)</f>
        <v>ÜÜRITAV PIND</v>
      </c>
      <c r="D200" s="33" t="str">
        <f>IF(Eksplikatsioon!D201=0,"",Eksplikatsioon!D201)</f>
        <v>Laboratoorium</v>
      </c>
      <c r="E200" s="75">
        <f>IF(Eksplikatsioon!F201=0,"",Eksplikatsioon!F201)</f>
        <v>14</v>
      </c>
      <c r="F200" s="33" t="str">
        <f>IF(Eksplikatsioon!H201=0,"",Eksplikatsioon!H201)</f>
        <v/>
      </c>
      <c r="G200" s="33" t="str">
        <f>IF(Eksplikatsioon!J201=0,"",Eksplikatsioon!J201)</f>
        <v>Ainukasutuses pind</v>
      </c>
      <c r="H200" s="33" t="str">
        <f>IF(Eksplikatsioon!K201=0,"",Eksplikatsioon!K201)</f>
        <v>Terviseamet</v>
      </c>
      <c r="I200" s="33" t="str">
        <f>IF(Eksplikatsioon!L201=0,"",Eksplikatsioon!L201)</f>
        <v>PALDISKI MNT _03</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3">
      <c r="A201" s="33" t="str">
        <f>IF(Eksplikatsioon!A202=0,"",Eksplikatsioon!A202)</f>
        <v>03</v>
      </c>
      <c r="B201" s="77" t="str">
        <f>IF(Eksplikatsioon!B202=0,"",Eksplikatsioon!B202)</f>
        <v>362</v>
      </c>
      <c r="C201" s="33" t="str">
        <f>IF(Eksplikatsioon!C202=0,"",Eksplikatsioon!C202)</f>
        <v>ÜÜRITAV PIND</v>
      </c>
      <c r="D201" s="33" t="str">
        <f>IF(Eksplikatsioon!D202=0,"",Eksplikatsioon!D202)</f>
        <v>Laboratoorium</v>
      </c>
      <c r="E201" s="75">
        <f>IF(Eksplikatsioon!F202=0,"",Eksplikatsioon!F202)</f>
        <v>25.9</v>
      </c>
      <c r="F201" s="33" t="str">
        <f>IF(Eksplikatsioon!H202=0,"",Eksplikatsioon!H202)</f>
        <v/>
      </c>
      <c r="G201" s="33" t="str">
        <f>IF(Eksplikatsioon!J202=0,"",Eksplikatsioon!J202)</f>
        <v>Ainukasutuses pind</v>
      </c>
      <c r="H201" s="33" t="str">
        <f>IF(Eksplikatsioon!K202=0,"",Eksplikatsioon!K202)</f>
        <v>Terviseamet</v>
      </c>
      <c r="I201" s="33" t="str">
        <f>IF(Eksplikatsioon!L202=0,"",Eksplikatsioon!L202)</f>
        <v>PALDISKI MNT _03</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3">
      <c r="A202" s="33" t="str">
        <f>IF(Eksplikatsioon!A203=0,"",Eksplikatsioon!A203)</f>
        <v>03</v>
      </c>
      <c r="B202" s="77" t="str">
        <f>IF(Eksplikatsioon!B203=0,"",Eksplikatsioon!B203)</f>
        <v>363</v>
      </c>
      <c r="C202" s="33" t="str">
        <f>IF(Eksplikatsioon!C203=0,"",Eksplikatsioon!C203)</f>
        <v>ÜÜRITAV PIND</v>
      </c>
      <c r="D202" s="33" t="str">
        <f>IF(Eksplikatsioon!D203=0,"",Eksplikatsioon!D203)</f>
        <v>Hoiuruum/Ladu</v>
      </c>
      <c r="E202" s="75">
        <f>IF(Eksplikatsioon!F203=0,"",Eksplikatsioon!F203)</f>
        <v>25.2</v>
      </c>
      <c r="F202" s="33" t="str">
        <f>IF(Eksplikatsioon!H203=0,"",Eksplikatsioon!H203)</f>
        <v/>
      </c>
      <c r="G202" s="33" t="str">
        <f>IF(Eksplikatsioon!J203=0,"",Eksplikatsioon!J203)</f>
        <v>Ainukasutuses pind</v>
      </c>
      <c r="H202" s="33" t="str">
        <f>IF(Eksplikatsioon!K203=0,"",Eksplikatsioon!K203)</f>
        <v>Terviseamet</v>
      </c>
      <c r="I202" s="33" t="str">
        <f>IF(Eksplikatsioon!L203=0,"",Eksplikatsioon!L203)</f>
        <v>PALDISKI MNT _03</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3">
      <c r="A203" s="33" t="str">
        <f>IF(Eksplikatsioon!A204=0,"",Eksplikatsioon!A204)</f>
        <v>03</v>
      </c>
      <c r="B203" s="77" t="str">
        <f>IF(Eksplikatsioon!B204=0,"",Eksplikatsioon!B204)</f>
        <v>364</v>
      </c>
      <c r="C203" s="33" t="str">
        <f>IF(Eksplikatsioon!C204=0,"",Eksplikatsioon!C204)</f>
        <v>ÜÜRITAV PIND</v>
      </c>
      <c r="D203" s="33" t="str">
        <f>IF(Eksplikatsioon!D204=0,"",Eksplikatsioon!D204)</f>
        <v>Koridor</v>
      </c>
      <c r="E203" s="75">
        <f>IF(Eksplikatsioon!F204=0,"",Eksplikatsioon!F204)</f>
        <v>35.6</v>
      </c>
      <c r="F203" s="33" t="str">
        <f>IF(Eksplikatsioon!H204=0,"",Eksplikatsioon!H204)</f>
        <v/>
      </c>
      <c r="G203" s="33" t="str">
        <f>IF(Eksplikatsioon!J204=0,"",Eksplikatsioon!J204)</f>
        <v>Ainukasutuses pind</v>
      </c>
      <c r="H203" s="33" t="str">
        <f>IF(Eksplikatsioon!K204=0,"",Eksplikatsioon!K204)</f>
        <v>Terviseamet</v>
      </c>
      <c r="I203" s="33" t="str">
        <f>IF(Eksplikatsioon!L204=0,"",Eksplikatsioon!L204)</f>
        <v>PALDISKI MNT _03</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3">
      <c r="A204" s="33" t="str">
        <f>IF(Eksplikatsioon!A205=0,"",Eksplikatsioon!A205)</f>
        <v>03</v>
      </c>
      <c r="B204" s="77" t="str">
        <f>IF(Eksplikatsioon!B205=0,"",Eksplikatsioon!B205)</f>
        <v>365</v>
      </c>
      <c r="C204" s="33" t="str">
        <f>IF(Eksplikatsioon!C205=0,"",Eksplikatsioon!C205)</f>
        <v>ÜÜRITAV PIND</v>
      </c>
      <c r="D204" s="33" t="str">
        <f>IF(Eksplikatsioon!D205=0,"",Eksplikatsioon!D205)</f>
        <v>WC</v>
      </c>
      <c r="E204" s="75">
        <f>IF(Eksplikatsioon!F205=0,"",Eksplikatsioon!F205)</f>
        <v>5.9</v>
      </c>
      <c r="F204" s="33" t="str">
        <f>IF(Eksplikatsioon!H205=0,"",Eksplikatsioon!H205)</f>
        <v/>
      </c>
      <c r="G204" s="33" t="str">
        <f>IF(Eksplikatsioon!J205=0,"",Eksplikatsioon!J205)</f>
        <v>Ainukasutuses pind</v>
      </c>
      <c r="H204" s="33" t="str">
        <f>IF(Eksplikatsioon!K205=0,"",Eksplikatsioon!K205)</f>
        <v>Terviseamet</v>
      </c>
      <c r="I204" s="33" t="str">
        <f>IF(Eksplikatsioon!L205=0,"",Eksplikatsioon!L205)</f>
        <v>PALDISKI MNT _03</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3">
      <c r="A205" s="33" t="str">
        <f>IF(Eksplikatsioon!A206=0,"",Eksplikatsioon!A206)</f>
        <v>03</v>
      </c>
      <c r="B205" s="77" t="str">
        <f>IF(Eksplikatsioon!B206=0,"",Eksplikatsioon!B206)</f>
        <v>367</v>
      </c>
      <c r="C205" s="33" t="str">
        <f>IF(Eksplikatsioon!C206=0,"",Eksplikatsioon!C206)</f>
        <v>ÜÜRITAV PIND</v>
      </c>
      <c r="D205" s="33" t="str">
        <f>IF(Eksplikatsioon!D206=0,"",Eksplikatsioon!D206)</f>
        <v>Puhkeruum</v>
      </c>
      <c r="E205" s="75">
        <f>IF(Eksplikatsioon!F206=0,"",Eksplikatsioon!F206)</f>
        <v>46.4</v>
      </c>
      <c r="F205" s="33" t="str">
        <f>IF(Eksplikatsioon!H206=0,"",Eksplikatsioon!H206)</f>
        <v/>
      </c>
      <c r="G205" s="33" t="str">
        <f>IF(Eksplikatsioon!J206=0,"",Eksplikatsioon!J206)</f>
        <v>Ainukasutuses pind</v>
      </c>
      <c r="H205" s="33" t="str">
        <f>IF(Eksplikatsioon!K206=0,"",Eksplikatsioon!K206)</f>
        <v>Terviseamet</v>
      </c>
      <c r="I205" s="33" t="str">
        <f>IF(Eksplikatsioon!L206=0,"",Eksplikatsioon!L206)</f>
        <v>PALDISKI MNT _03</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3">
      <c r="A206" s="33" t="str">
        <f>IF(Eksplikatsioon!A207=0,"",Eksplikatsioon!A207)</f>
        <v>03</v>
      </c>
      <c r="B206" s="77" t="str">
        <f>IF(Eksplikatsioon!B207=0,"",Eksplikatsioon!B207)</f>
        <v>368</v>
      </c>
      <c r="C206" s="33" t="str">
        <f>IF(Eksplikatsioon!C207=0,"",Eksplikatsioon!C207)</f>
        <v>ÜÜRITAV PIND</v>
      </c>
      <c r="D206" s="33" t="str">
        <f>IF(Eksplikatsioon!D207=0,"",Eksplikatsioon!D207)</f>
        <v>Koridor</v>
      </c>
      <c r="E206" s="75">
        <f>IF(Eksplikatsioon!F207=0,"",Eksplikatsioon!F207)</f>
        <v>34</v>
      </c>
      <c r="F206" s="33" t="str">
        <f>IF(Eksplikatsioon!H207=0,"",Eksplikatsioon!H207)</f>
        <v/>
      </c>
      <c r="G206" s="33" t="str">
        <f>IF(Eksplikatsioon!J207=0,"",Eksplikatsioon!J207)</f>
        <v>Ainukasutuses pind</v>
      </c>
      <c r="H206" s="33" t="str">
        <f>IF(Eksplikatsioon!K207=0,"",Eksplikatsioon!K207)</f>
        <v>Terviseamet</v>
      </c>
      <c r="I206" s="33" t="str">
        <f>IF(Eksplikatsioon!L207=0,"",Eksplikatsioon!L207)</f>
        <v>PALDISKI MNT _03</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3">
      <c r="A207" s="33" t="str">
        <f>IF(Eksplikatsioon!A208=0,"",Eksplikatsioon!A208)</f>
        <v>03</v>
      </c>
      <c r="B207" s="77" t="str">
        <f>IF(Eksplikatsioon!B208=0,"",Eksplikatsioon!B208)</f>
        <v>369</v>
      </c>
      <c r="C207" s="33" t="str">
        <f>IF(Eksplikatsioon!C208=0,"",Eksplikatsioon!C208)</f>
        <v>ÜÜRITAV PIND</v>
      </c>
      <c r="D207" s="33" t="str">
        <f>IF(Eksplikatsioon!D208=0,"",Eksplikatsioon!D208)</f>
        <v>Hoiuruum/Ladu</v>
      </c>
      <c r="E207" s="75">
        <f>IF(Eksplikatsioon!F208=0,"",Eksplikatsioon!F208)</f>
        <v>7.8</v>
      </c>
      <c r="F207" s="33" t="str">
        <f>IF(Eksplikatsioon!H208=0,"",Eksplikatsioon!H208)</f>
        <v/>
      </c>
      <c r="G207" s="33" t="str">
        <f>IF(Eksplikatsioon!J208=0,"",Eksplikatsioon!J208)</f>
        <v>Ainukasutuses pind</v>
      </c>
      <c r="H207" s="33" t="str">
        <f>IF(Eksplikatsioon!K208=0,"",Eksplikatsioon!K208)</f>
        <v>Terviseamet</v>
      </c>
      <c r="I207" s="33" t="str">
        <f>IF(Eksplikatsioon!L208=0,"",Eksplikatsioon!L208)</f>
        <v>PALDISKI MNT _03</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3">
      <c r="A208" s="33" t="str">
        <f>IF(Eksplikatsioon!A209=0,"",Eksplikatsioon!A209)</f>
        <v>03</v>
      </c>
      <c r="B208" s="77" t="str">
        <f>IF(Eksplikatsioon!B209=0,"",Eksplikatsioon!B209)</f>
        <v>370</v>
      </c>
      <c r="C208" s="33" t="str">
        <f>IF(Eksplikatsioon!C209=0,"",Eksplikatsioon!C209)</f>
        <v>ÜÜRITAV PIND</v>
      </c>
      <c r="D208" s="33" t="str">
        <f>IF(Eksplikatsioon!D209=0,"",Eksplikatsioon!D209)</f>
        <v>Kabinet/Büroo</v>
      </c>
      <c r="E208" s="75">
        <f>IF(Eksplikatsioon!F209=0,"",Eksplikatsioon!F209)</f>
        <v>14.8</v>
      </c>
      <c r="F208" s="33" t="str">
        <f>IF(Eksplikatsioon!H209=0,"",Eksplikatsioon!H209)</f>
        <v/>
      </c>
      <c r="G208" s="33" t="str">
        <f>IF(Eksplikatsioon!J209=0,"",Eksplikatsioon!J209)</f>
        <v>Ainukasutuses pind</v>
      </c>
      <c r="H208" s="33" t="str">
        <f>IF(Eksplikatsioon!K209=0,"",Eksplikatsioon!K209)</f>
        <v>Terviseamet</v>
      </c>
      <c r="I208" s="33" t="str">
        <f>IF(Eksplikatsioon!L209=0,"",Eksplikatsioon!L209)</f>
        <v>PALDISKI MNT _03</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3">
      <c r="A209" s="33" t="str">
        <f>IF(Eksplikatsioon!A210=0,"",Eksplikatsioon!A210)</f>
        <v>03</v>
      </c>
      <c r="B209" s="77" t="str">
        <f>IF(Eksplikatsioon!B210=0,"",Eksplikatsioon!B210)</f>
        <v>371</v>
      </c>
      <c r="C209" s="33" t="str">
        <f>IF(Eksplikatsioon!C210=0,"",Eksplikatsioon!C210)</f>
        <v>VERTIKAALSETE ÜHENDUSTEEDE PIND</v>
      </c>
      <c r="D209" s="33" t="str">
        <f>IF(Eksplikatsioon!D210=0,"",Eksplikatsioon!D210)</f>
        <v>Šaht</v>
      </c>
      <c r="E209" s="75">
        <f>IF(Eksplikatsioon!F210=0,"",Eksplikatsioon!F210)</f>
        <v>0.8</v>
      </c>
      <c r="F209" s="33" t="str">
        <f>IF(Eksplikatsioon!H210=0,"",Eksplikatsioon!H210)</f>
        <v/>
      </c>
      <c r="G209" s="33" t="str">
        <f>IF(Eksplikatsioon!J210=0,"",Eksplikatsioon!J210)</f>
        <v/>
      </c>
      <c r="H209" s="33" t="str">
        <f>IF(Eksplikatsioon!K210=0,"",Eksplikatsioon!K210)</f>
        <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3">
      <c r="A210" s="33" t="str">
        <f>IF(Eksplikatsioon!A211=0,"",Eksplikatsioon!A211)</f>
        <v>03</v>
      </c>
      <c r="B210" s="77" t="str">
        <f>IF(Eksplikatsioon!B211=0,"",Eksplikatsioon!B211)</f>
        <v>372</v>
      </c>
      <c r="C210" s="33" t="str">
        <f>IF(Eksplikatsioon!C211=0,"",Eksplikatsioon!C211)</f>
        <v>ÜÜRITAV PIND</v>
      </c>
      <c r="D210" s="33" t="str">
        <f>IF(Eksplikatsioon!D211=0,"",Eksplikatsioon!D211)</f>
        <v>WC</v>
      </c>
      <c r="E210" s="75">
        <f>IF(Eksplikatsioon!F211=0,"",Eksplikatsioon!F211)</f>
        <v>3.8</v>
      </c>
      <c r="F210" s="33" t="str">
        <f>IF(Eksplikatsioon!H211=0,"",Eksplikatsioon!H211)</f>
        <v/>
      </c>
      <c r="G210" s="33" t="str">
        <f>IF(Eksplikatsioon!J211=0,"",Eksplikatsioon!J211)</f>
        <v>Ainukasutuses pind</v>
      </c>
      <c r="H210" s="33" t="str">
        <f>IF(Eksplikatsioon!K211=0,"",Eksplikatsioon!K211)</f>
        <v>Terviseamet</v>
      </c>
      <c r="I210" s="33" t="str">
        <f>IF(Eksplikatsioon!L211=0,"",Eksplikatsioon!L211)</f>
        <v>PALDISKI MNT _03</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3">
      <c r="A211" s="33" t="str">
        <f>IF(Eksplikatsioon!A212=0,"",Eksplikatsioon!A212)</f>
        <v>03</v>
      </c>
      <c r="B211" s="77" t="str">
        <f>IF(Eksplikatsioon!B212=0,"",Eksplikatsioon!B212)</f>
        <v>373</v>
      </c>
      <c r="C211" s="33" t="str">
        <f>IF(Eksplikatsioon!C212=0,"",Eksplikatsioon!C212)</f>
        <v>TEHNOPIND</v>
      </c>
      <c r="D211" s="33" t="str">
        <f>IF(Eksplikatsioon!D212=0,"",Eksplikatsioon!D212)</f>
        <v>Elektrikilp</v>
      </c>
      <c r="E211" s="75">
        <f>IF(Eksplikatsioon!F212=0,"",Eksplikatsioon!F212)</f>
        <v>4.7</v>
      </c>
      <c r="F211" s="33" t="str">
        <f>IF(Eksplikatsioon!H212=0,"",Eksplikatsioon!H212)</f>
        <v/>
      </c>
      <c r="G211" s="33" t="str">
        <f>IF(Eksplikatsioon!J212=0,"",Eksplikatsioon!J212)</f>
        <v/>
      </c>
      <c r="H211" s="33" t="str">
        <f>IF(Eksplikatsioon!K212=0,"",Eksplikatsioon!K212)</f>
        <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3">
      <c r="A212" s="33" t="str">
        <f>IF(Eksplikatsioon!A213=0,"",Eksplikatsioon!A213)</f>
        <v>03</v>
      </c>
      <c r="B212" s="77" t="str">
        <f>IF(Eksplikatsioon!B213=0,"",Eksplikatsioon!B213)</f>
        <v>374</v>
      </c>
      <c r="C212" s="33" t="str">
        <f>IF(Eksplikatsioon!C213=0,"",Eksplikatsioon!C213)</f>
        <v>ÜÜRITAV PIND</v>
      </c>
      <c r="D212" s="33" t="str">
        <f>IF(Eksplikatsioon!D213=0,"",Eksplikatsioon!D213)</f>
        <v>Server</v>
      </c>
      <c r="E212" s="75">
        <f>IF(Eksplikatsioon!F213=0,"",Eksplikatsioon!F213)</f>
        <v>12.4</v>
      </c>
      <c r="F212" s="33" t="str">
        <f>IF(Eksplikatsioon!H213=0,"",Eksplikatsioon!H213)</f>
        <v/>
      </c>
      <c r="G212" s="33" t="str">
        <f>IF(Eksplikatsioon!J213=0,"",Eksplikatsioon!J213)</f>
        <v>Ainukasutuses pind</v>
      </c>
      <c r="H212" s="33" t="str">
        <f>IF(Eksplikatsioon!K213=0,"",Eksplikatsioon!K213)</f>
        <v>Terviseamet</v>
      </c>
      <c r="I212" s="33" t="str">
        <f>IF(Eksplikatsioon!L213=0,"",Eksplikatsioon!L213)</f>
        <v>PALDISKI MNT _03</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3">
      <c r="A213" s="33" t="str">
        <f>IF(Eksplikatsioon!A214=0,"",Eksplikatsioon!A214)</f>
        <v>03</v>
      </c>
      <c r="B213" s="77" t="str">
        <f>IF(Eksplikatsioon!B214=0,"",Eksplikatsioon!B214)</f>
        <v>375</v>
      </c>
      <c r="C213" s="33" t="str">
        <f>IF(Eksplikatsioon!C214=0,"",Eksplikatsioon!C214)</f>
        <v>ÜÜRITAV PIND</v>
      </c>
      <c r="D213" s="33" t="str">
        <f>IF(Eksplikatsioon!D214=0,"",Eksplikatsioon!D214)</f>
        <v>Nõupidamise ruum</v>
      </c>
      <c r="E213" s="75">
        <f>IF(Eksplikatsioon!F214=0,"",Eksplikatsioon!F214)</f>
        <v>26.2</v>
      </c>
      <c r="F213" s="33" t="str">
        <f>IF(Eksplikatsioon!H214=0,"",Eksplikatsioon!H214)</f>
        <v/>
      </c>
      <c r="G213" s="33" t="str">
        <f>IF(Eksplikatsioon!J214=0,"",Eksplikatsioon!J214)</f>
        <v>Ainukasutuses pind</v>
      </c>
      <c r="H213" s="33" t="str">
        <f>IF(Eksplikatsioon!K214=0,"",Eksplikatsioon!K214)</f>
        <v>Terviseamet</v>
      </c>
      <c r="I213" s="33" t="str">
        <f>IF(Eksplikatsioon!L214=0,"",Eksplikatsioon!L214)</f>
        <v>PALDISKI MNT _03</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3">
      <c r="A214" s="33" t="str">
        <f>IF(Eksplikatsioon!A215=0,"",Eksplikatsioon!A215)</f>
        <v>03</v>
      </c>
      <c r="B214" s="77" t="str">
        <f>IF(Eksplikatsioon!B215=0,"",Eksplikatsioon!B215)</f>
        <v>376</v>
      </c>
      <c r="C214" s="33" t="str">
        <f>IF(Eksplikatsioon!C215=0,"",Eksplikatsioon!C215)</f>
        <v>TEHNOPIND</v>
      </c>
      <c r="D214" s="33" t="str">
        <f>IF(Eksplikatsioon!D215=0,"",Eksplikatsioon!D215)</f>
        <v>Vent ruum</v>
      </c>
      <c r="E214" s="75">
        <f>IF(Eksplikatsioon!F215=0,"",Eksplikatsioon!F215)</f>
        <v>97.6</v>
      </c>
      <c r="F214" s="33" t="str">
        <f>IF(Eksplikatsioon!H215=0,"",Eksplikatsioon!H215)</f>
        <v/>
      </c>
      <c r="G214" s="33" t="str">
        <f>IF(Eksplikatsioon!J215=0,"",Eksplikatsioon!J215)</f>
        <v/>
      </c>
      <c r="H214" s="33" t="str">
        <f>IF(Eksplikatsioon!K215=0,"",Eksplikatsioon!K215)</f>
        <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3">
      <c r="A215" s="33" t="str">
        <f>IF(Eksplikatsioon!A216=0,"",Eksplikatsioon!A216)</f>
        <v>03</v>
      </c>
      <c r="B215" s="77" t="str">
        <f>IF(Eksplikatsioon!B216=0,"",Eksplikatsioon!B216)</f>
        <v>377</v>
      </c>
      <c r="C215" s="33" t="str">
        <f>IF(Eksplikatsioon!C216=0,"",Eksplikatsioon!C216)</f>
        <v>TEHNOPIND</v>
      </c>
      <c r="D215" s="33" t="str">
        <f>IF(Eksplikatsioon!D216=0,"",Eksplikatsioon!D216)</f>
        <v>Vent ruum</v>
      </c>
      <c r="E215" s="75">
        <f>IF(Eksplikatsioon!F216=0,"",Eksplikatsioon!F216)</f>
        <v>111</v>
      </c>
      <c r="F215" s="33" t="str">
        <f>IF(Eksplikatsioon!H216=0,"",Eksplikatsioon!H216)</f>
        <v/>
      </c>
      <c r="G215" s="33" t="str">
        <f>IF(Eksplikatsioon!J216=0,"",Eksplikatsioon!J216)</f>
        <v/>
      </c>
      <c r="H215" s="33" t="str">
        <f>IF(Eksplikatsioon!K216=0,"",Eksplikatsioon!K216)</f>
        <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3">
      <c r="A216" s="33" t="str">
        <f>IF(Eksplikatsioon!A217=0,"",Eksplikatsioon!A217)</f>
        <v>03</v>
      </c>
      <c r="B216" s="77" t="str">
        <f>IF(Eksplikatsioon!B217=0,"",Eksplikatsioon!B217)</f>
        <v>378</v>
      </c>
      <c r="C216" s="33" t="str">
        <f>IF(Eksplikatsioon!C217=0,"",Eksplikatsioon!C217)</f>
        <v>ÜÜRITAV PIND</v>
      </c>
      <c r="D216" s="33" t="str">
        <f>IF(Eksplikatsioon!D217=0,"",Eksplikatsioon!D217)</f>
        <v>WC</v>
      </c>
      <c r="E216" s="75">
        <f>IF(Eksplikatsioon!F217=0,"",Eksplikatsioon!F217)</f>
        <v>2.5</v>
      </c>
      <c r="F216" s="33" t="str">
        <f>IF(Eksplikatsioon!H217=0,"",Eksplikatsioon!H217)</f>
        <v/>
      </c>
      <c r="G216" s="33" t="str">
        <f>IF(Eksplikatsioon!J217=0,"",Eksplikatsioon!J217)</f>
        <v>Ainukasutuses pind</v>
      </c>
      <c r="H216" s="33" t="str">
        <f>IF(Eksplikatsioon!K217=0,"",Eksplikatsioon!K217)</f>
        <v>Terviseamet</v>
      </c>
      <c r="I216" s="33" t="str">
        <f>IF(Eksplikatsioon!L217=0,"",Eksplikatsioon!L217)</f>
        <v>PALDISKI MNT _03</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3">
      <c r="A217" s="33" t="str">
        <f>IF(Eksplikatsioon!A218=0,"",Eksplikatsioon!A218)</f>
        <v>03</v>
      </c>
      <c r="B217" s="77" t="str">
        <f>IF(Eksplikatsioon!B218=0,"",Eksplikatsioon!B218)</f>
        <v>379</v>
      </c>
      <c r="C217" s="33" t="str">
        <f>IF(Eksplikatsioon!C218=0,"",Eksplikatsioon!C218)</f>
        <v>ÜÜRITAV PIND</v>
      </c>
      <c r="D217" s="33" t="str">
        <f>IF(Eksplikatsioon!D218=0,"",Eksplikatsioon!D218)</f>
        <v>Kabinet/Büroo</v>
      </c>
      <c r="E217" s="75">
        <f>IF(Eksplikatsioon!F218=0,"",Eksplikatsioon!F218)</f>
        <v>10.199999999999999</v>
      </c>
      <c r="F217" s="33" t="str">
        <f>IF(Eksplikatsioon!H218=0,"",Eksplikatsioon!H218)</f>
        <v/>
      </c>
      <c r="G217" s="33" t="str">
        <f>IF(Eksplikatsioon!J218=0,"",Eksplikatsioon!J218)</f>
        <v>Ainukasutuses pind</v>
      </c>
      <c r="H217" s="33" t="str">
        <f>IF(Eksplikatsioon!K218=0,"",Eksplikatsioon!K218)</f>
        <v>Terviseamet</v>
      </c>
      <c r="I217" s="33" t="str">
        <f>IF(Eksplikatsioon!L218=0,"",Eksplikatsioon!L218)</f>
        <v>PALDISKI MNT _03</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3">
      <c r="A218" s="33" t="str">
        <f>IF(Eksplikatsioon!A219=0,"",Eksplikatsioon!A219)</f>
        <v>03</v>
      </c>
      <c r="B218" s="77" t="str">
        <f>IF(Eksplikatsioon!B219=0,"",Eksplikatsioon!B219)</f>
        <v>380</v>
      </c>
      <c r="C218" s="33" t="str">
        <f>IF(Eksplikatsioon!C219=0,"",Eksplikatsioon!C219)</f>
        <v>VERTIKAALSETE ÜHENDUSTEEDE PIND</v>
      </c>
      <c r="D218" s="33" t="str">
        <f>IF(Eksplikatsioon!D219=0,"",Eksplikatsioon!D219)</f>
        <v>Lift</v>
      </c>
      <c r="E218" s="75">
        <f>IF(Eksplikatsioon!F219=0,"",Eksplikatsioon!F219)</f>
        <v>3.3</v>
      </c>
      <c r="F218" s="33" t="str">
        <f>IF(Eksplikatsioon!H219=0,"",Eksplikatsioon!H219)</f>
        <v/>
      </c>
      <c r="G218" s="33" t="str">
        <f>IF(Eksplikatsioon!J219=0,"",Eksplikatsioon!J219)</f>
        <v/>
      </c>
      <c r="H218" s="33" t="str">
        <f>IF(Eksplikatsioon!K219=0,"",Eksplikatsioon!K219)</f>
        <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3">
      <c r="A219" s="33" t="str">
        <f>IF(Eksplikatsioon!A220=0,"",Eksplikatsioon!A220)</f>
        <v>03</v>
      </c>
      <c r="B219" s="77" t="str">
        <f>IF(Eksplikatsioon!B220=0,"",Eksplikatsioon!B220)</f>
        <v>381</v>
      </c>
      <c r="C219" s="33" t="str">
        <f>IF(Eksplikatsioon!C220=0,"",Eksplikatsioon!C220)</f>
        <v>VERTIKAALSETE ÜHENDUSTEEDE PIND</v>
      </c>
      <c r="D219" s="33" t="str">
        <f>IF(Eksplikatsioon!D220=0,"",Eksplikatsioon!D220)</f>
        <v>Lift</v>
      </c>
      <c r="E219" s="75">
        <f>IF(Eksplikatsioon!F220=0,"",Eksplikatsioon!F220)</f>
        <v>3.2</v>
      </c>
      <c r="F219" s="33" t="str">
        <f>IF(Eksplikatsioon!H220=0,"",Eksplikatsioon!H220)</f>
        <v/>
      </c>
      <c r="G219" s="33" t="str">
        <f>IF(Eksplikatsioon!J220=0,"",Eksplikatsioon!J220)</f>
        <v/>
      </c>
      <c r="H219" s="33" t="str">
        <f>IF(Eksplikatsioon!K220=0,"",Eksplikatsioon!K220)</f>
        <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3">
      <c r="A220" s="33" t="str">
        <f>IF(Eksplikatsioon!A221=0,"",Eksplikatsioon!A221)</f>
        <v>03</v>
      </c>
      <c r="B220" s="77" t="str">
        <f>IF(Eksplikatsioon!B221=0,"",Eksplikatsioon!B221)</f>
        <v>382</v>
      </c>
      <c r="C220" s="33" t="str">
        <f>IF(Eksplikatsioon!C221=0,"",Eksplikatsioon!C221)</f>
        <v>VERTIKAALSETE ÜHENDUSTEEDE PIND</v>
      </c>
      <c r="D220" s="33" t="str">
        <f>IF(Eksplikatsioon!D221=0,"",Eksplikatsioon!D221)</f>
        <v>Šaht</v>
      </c>
      <c r="E220" s="75">
        <f>IF(Eksplikatsioon!F221=0,"",Eksplikatsioon!F221)</f>
        <v>0.4</v>
      </c>
      <c r="F220" s="33" t="str">
        <f>IF(Eksplikatsioon!H221=0,"",Eksplikatsioon!H221)</f>
        <v/>
      </c>
      <c r="G220" s="33" t="str">
        <f>IF(Eksplikatsioon!J221=0,"",Eksplikatsioon!J221)</f>
        <v/>
      </c>
      <c r="H220" s="33" t="str">
        <f>IF(Eksplikatsioon!K221=0,"",Eksplikatsioon!K221)</f>
        <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3">
      <c r="A221" s="33" t="str">
        <f>IF(Eksplikatsioon!A222=0,"",Eksplikatsioon!A222)</f>
        <v>03</v>
      </c>
      <c r="B221" s="77" t="str">
        <f>IF(Eksplikatsioon!B222=0,"",Eksplikatsioon!B222)</f>
        <v>383</v>
      </c>
      <c r="C221" s="33" t="str">
        <f>IF(Eksplikatsioon!C222=0,"",Eksplikatsioon!C222)</f>
        <v>VERTIKAALSETE ÜHENDUSTEEDE PIND</v>
      </c>
      <c r="D221" s="33" t="str">
        <f>IF(Eksplikatsioon!D222=0,"",Eksplikatsioon!D222)</f>
        <v>Šaht</v>
      </c>
      <c r="E221" s="75">
        <f>IF(Eksplikatsioon!F222=0,"",Eksplikatsioon!F222)</f>
        <v>0.4</v>
      </c>
      <c r="F221" s="33" t="str">
        <f>IF(Eksplikatsioon!H222=0,"",Eksplikatsioon!H222)</f>
        <v/>
      </c>
      <c r="G221" s="33" t="str">
        <f>IF(Eksplikatsioon!J222=0,"",Eksplikatsioon!J222)</f>
        <v/>
      </c>
      <c r="H221" s="33" t="str">
        <f>IF(Eksplikatsioon!K222=0,"",Eksplikatsioon!K222)</f>
        <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3">
      <c r="A222" s="33" t="str">
        <f>IF(Eksplikatsioon!A223=0,"",Eksplikatsioon!A223)</f>
        <v>03</v>
      </c>
      <c r="B222" s="77" t="str">
        <f>IF(Eksplikatsioon!B223=0,"",Eksplikatsioon!B223)</f>
        <v>384</v>
      </c>
      <c r="C222" s="33" t="str">
        <f>IF(Eksplikatsioon!C223=0,"",Eksplikatsioon!C223)</f>
        <v>VERTIKAALSETE ÜHENDUSTEEDE PIND</v>
      </c>
      <c r="D222" s="33" t="str">
        <f>IF(Eksplikatsioon!D223=0,"",Eksplikatsioon!D223)</f>
        <v>Šaht</v>
      </c>
      <c r="E222" s="75">
        <f>IF(Eksplikatsioon!F223=0,"",Eksplikatsioon!F223)</f>
        <v>0.7</v>
      </c>
      <c r="F222" s="33" t="str">
        <f>IF(Eksplikatsioon!H223=0,"",Eksplikatsioon!H223)</f>
        <v/>
      </c>
      <c r="G222" s="33" t="str">
        <f>IF(Eksplikatsioon!J223=0,"",Eksplikatsioon!J223)</f>
        <v/>
      </c>
      <c r="H222" s="33" t="str">
        <f>IF(Eksplikatsioon!K223=0,"",Eksplikatsioon!K223)</f>
        <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3">
      <c r="A223" s="33" t="str">
        <f>IF(Eksplikatsioon!A224=0,"",Eksplikatsioon!A224)</f>
        <v>03</v>
      </c>
      <c r="B223" s="77" t="str">
        <f>IF(Eksplikatsioon!B224=0,"",Eksplikatsioon!B224)</f>
        <v>390</v>
      </c>
      <c r="C223" s="33" t="str">
        <f>IF(Eksplikatsioon!C224=0,"",Eksplikatsioon!C224)</f>
        <v>VERTIKAALSETE ÜHENDUSTEEDE PIND</v>
      </c>
      <c r="D223" s="33" t="str">
        <f>IF(Eksplikatsioon!D224=0,"",Eksplikatsioon!D224)</f>
        <v>Šaht</v>
      </c>
      <c r="E223" s="75">
        <f>IF(Eksplikatsioon!F224=0,"",Eksplikatsioon!F224)</f>
        <v>3.7</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3">
      <c r="A224" s="33" t="str">
        <f>IF(Eksplikatsioon!A225=0,"",Eksplikatsioon!A225)</f>
        <v>03</v>
      </c>
      <c r="B224" s="77" t="str">
        <f>IF(Eksplikatsioon!B225=0,"",Eksplikatsioon!B225)</f>
        <v>391</v>
      </c>
      <c r="C224" s="33" t="str">
        <f>IF(Eksplikatsioon!C225=0,"",Eksplikatsioon!C225)</f>
        <v>ÜÜRITAV PIND</v>
      </c>
      <c r="D224" s="33" t="str">
        <f>IF(Eksplikatsioon!D225=0,"",Eksplikatsioon!D225)</f>
        <v>Eesruum</v>
      </c>
      <c r="E224" s="75">
        <f>IF(Eksplikatsioon!F225=0,"",Eksplikatsioon!F225)</f>
        <v>3.5</v>
      </c>
      <c r="F224" s="33" t="str">
        <f>IF(Eksplikatsioon!H225=0,"",Eksplikatsioon!H225)</f>
        <v/>
      </c>
      <c r="G224" s="33" t="str">
        <f>IF(Eksplikatsioon!J225=0,"",Eksplikatsioon!J225)</f>
        <v>Ainukasutuses pind</v>
      </c>
      <c r="H224" s="33" t="str">
        <f>IF(Eksplikatsioon!K225=0,"",Eksplikatsioon!K225)</f>
        <v>Terviseamet</v>
      </c>
      <c r="I224" s="33" t="str">
        <f>IF(Eksplikatsioon!L225=0,"",Eksplikatsioon!L225)</f>
        <v>PALDISKI MNT _03</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3">
      <c r="A225" s="33" t="str">
        <f>IF(Eksplikatsioon!A226=0,"",Eksplikatsioon!A226)</f>
        <v>03</v>
      </c>
      <c r="B225" s="77" t="str">
        <f>IF(Eksplikatsioon!B226=0,"",Eksplikatsioon!B226)</f>
        <v>392</v>
      </c>
      <c r="C225" s="33" t="str">
        <f>IF(Eksplikatsioon!C226=0,"",Eksplikatsioon!C226)</f>
        <v>ÜÜRITAV PIND</v>
      </c>
      <c r="D225" s="33" t="str">
        <f>IF(Eksplikatsioon!D226=0,"",Eksplikatsioon!D226)</f>
        <v>Eesruum</v>
      </c>
      <c r="E225" s="75">
        <f>IF(Eksplikatsioon!F226=0,"",Eksplikatsioon!F226)</f>
        <v>2.6</v>
      </c>
      <c r="F225" s="33" t="str">
        <f>IF(Eksplikatsioon!H226=0,"",Eksplikatsioon!H226)</f>
        <v/>
      </c>
      <c r="G225" s="33" t="str">
        <f>IF(Eksplikatsioon!J226=0,"",Eksplikatsioon!J226)</f>
        <v>Ainukasutuses pind</v>
      </c>
      <c r="H225" s="33" t="str">
        <f>IF(Eksplikatsioon!K226=0,"",Eksplikatsioon!K226)</f>
        <v>Terviseamet</v>
      </c>
      <c r="I225" s="33" t="str">
        <f>IF(Eksplikatsioon!L226=0,"",Eksplikatsioon!L226)</f>
        <v>PALDISKI MNT _03</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3">
      <c r="A226" s="33" t="str">
        <f>IF(Eksplikatsioon!A227=0,"",Eksplikatsioon!A227)</f>
        <v>04</v>
      </c>
      <c r="B226" s="77" t="str">
        <f>IF(Eksplikatsioon!B227=0,"",Eksplikatsioon!B227)</f>
        <v>401</v>
      </c>
      <c r="C226" s="33" t="str">
        <f>IF(Eksplikatsioon!C227=0,"",Eksplikatsioon!C227)</f>
        <v>ÜÜRITAV PIND</v>
      </c>
      <c r="D226" s="33" t="str">
        <f>IF(Eksplikatsioon!D227=0,"",Eksplikatsioon!D227)</f>
        <v>Aatrium/Fuajee</v>
      </c>
      <c r="E226" s="75">
        <f>IF(Eksplikatsioon!F227=0,"",Eksplikatsioon!F227)</f>
        <v>21.4</v>
      </c>
      <c r="F226" s="33" t="str">
        <f>IF(Eksplikatsioon!H227=0,"",Eksplikatsioon!H227)</f>
        <v/>
      </c>
      <c r="G226" s="33" t="str">
        <f>IF(Eksplikatsioon!J227=0,"",Eksplikatsioon!J227)</f>
        <v>Ainukasutuses pind</v>
      </c>
      <c r="H226" s="33" t="str">
        <f>IF(Eksplikatsioon!K227=0,"",Eksplikatsioon!K227)</f>
        <v>Terviseamet</v>
      </c>
      <c r="I226" s="33" t="str">
        <f>IF(Eksplikatsioon!L227=0,"",Eksplikatsioon!L227)</f>
        <v>PALDISKI MNT _03</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3">
      <c r="A227" s="33" t="str">
        <f>IF(Eksplikatsioon!A228=0,"",Eksplikatsioon!A228)</f>
        <v>04</v>
      </c>
      <c r="B227" s="77" t="str">
        <f>IF(Eksplikatsioon!B228=0,"",Eksplikatsioon!B228)</f>
        <v>401a</v>
      </c>
      <c r="C227" s="33" t="str">
        <f>IF(Eksplikatsioon!C228=0,"",Eksplikatsioon!C228)</f>
        <v>VERTIKAALSETE ÜHENDUSTEEDE PIND</v>
      </c>
      <c r="D227" s="33" t="str">
        <f>IF(Eksplikatsioon!D228=0,"",Eksplikatsioon!D228)</f>
        <v>Trepp/Trepikoda</v>
      </c>
      <c r="E227" s="75">
        <f>IF(Eksplikatsioon!F228=0,"",Eksplikatsioon!F228)</f>
        <v>11.2</v>
      </c>
      <c r="F227" s="33" t="str">
        <f>IF(Eksplikatsioon!H228=0,"",Eksplikatsioon!H228)</f>
        <v/>
      </c>
      <c r="G227" s="33" t="str">
        <f>IF(Eksplikatsioon!J228=0,"",Eksplikatsioon!J228)</f>
        <v/>
      </c>
      <c r="H227" s="33" t="str">
        <f>IF(Eksplikatsioon!K228=0,"",Eksplikatsioon!K228)</f>
        <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3">
      <c r="A228" s="33" t="str">
        <f>IF(Eksplikatsioon!A229=0,"",Eksplikatsioon!A229)</f>
        <v>04</v>
      </c>
      <c r="B228" s="77" t="str">
        <f>IF(Eksplikatsioon!B229=0,"",Eksplikatsioon!B229)</f>
        <v>402</v>
      </c>
      <c r="C228" s="33" t="str">
        <f>IF(Eksplikatsioon!C229=0,"",Eksplikatsioon!C229)</f>
        <v>VERTIKAALSETE ÜHENDUSTEEDE PIND</v>
      </c>
      <c r="D228" s="33" t="str">
        <f>IF(Eksplikatsioon!D229=0,"",Eksplikatsioon!D229)</f>
        <v>Trepp/Trepikoda</v>
      </c>
      <c r="E228" s="75">
        <f>IF(Eksplikatsioon!F229=0,"",Eksplikatsioon!F229)</f>
        <v>14.1</v>
      </c>
      <c r="F228" s="33" t="str">
        <f>IF(Eksplikatsioon!H229=0,"",Eksplikatsioon!H229)</f>
        <v/>
      </c>
      <c r="G228" s="33" t="str">
        <f>IF(Eksplikatsioon!J229=0,"",Eksplikatsioon!J229)</f>
        <v/>
      </c>
      <c r="H228" s="33" t="str">
        <f>IF(Eksplikatsioon!K229=0,"",Eksplikatsioon!K229)</f>
        <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3">
      <c r="A229" s="33" t="str">
        <f>IF(Eksplikatsioon!A230=0,"",Eksplikatsioon!A230)</f>
        <v>04</v>
      </c>
      <c r="B229" s="77" t="str">
        <f>IF(Eksplikatsioon!B230=0,"",Eksplikatsioon!B230)</f>
        <v>403</v>
      </c>
      <c r="C229" s="33" t="str">
        <f>IF(Eksplikatsioon!C230=0,"",Eksplikatsioon!C230)</f>
        <v>VERTIKAALSETE ÜHENDUSTEEDE PIND</v>
      </c>
      <c r="D229" s="33" t="str">
        <f>IF(Eksplikatsioon!D230=0,"",Eksplikatsioon!D230)</f>
        <v>Trepp/Trepikoda</v>
      </c>
      <c r="E229" s="75">
        <f>IF(Eksplikatsioon!F230=0,"",Eksplikatsioon!F230)</f>
        <v>14.4</v>
      </c>
      <c r="F229" s="33" t="str">
        <f>IF(Eksplikatsioon!H230=0,"",Eksplikatsioon!H230)</f>
        <v/>
      </c>
      <c r="G229" s="33" t="str">
        <f>IF(Eksplikatsioon!J230=0,"",Eksplikatsioon!J230)</f>
        <v/>
      </c>
      <c r="H229" s="33" t="str">
        <f>IF(Eksplikatsioon!K230=0,"",Eksplikatsioon!K230)</f>
        <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3">
      <c r="A230" s="33" t="str">
        <f>IF(Eksplikatsioon!A231=0,"",Eksplikatsioon!A231)</f>
        <v>04</v>
      </c>
      <c r="B230" s="77" t="str">
        <f>IF(Eksplikatsioon!B231=0,"",Eksplikatsioon!B231)</f>
        <v>404</v>
      </c>
      <c r="C230" s="33" t="str">
        <f>IF(Eksplikatsioon!C231=0,"",Eksplikatsioon!C231)</f>
        <v>ÜÜRITAV PIND</v>
      </c>
      <c r="D230" s="33" t="str">
        <f>IF(Eksplikatsioon!D231=0,"",Eksplikatsioon!D231)</f>
        <v>Kabinet/Büroo</v>
      </c>
      <c r="E230" s="75">
        <f>IF(Eksplikatsioon!F231=0,"",Eksplikatsioon!F231)</f>
        <v>30</v>
      </c>
      <c r="F230" s="33" t="str">
        <f>IF(Eksplikatsioon!H231=0,"",Eksplikatsioon!H231)</f>
        <v/>
      </c>
      <c r="G230" s="33" t="str">
        <f>IF(Eksplikatsioon!J231=0,"",Eksplikatsioon!J231)</f>
        <v>Ainukasutuses pind</v>
      </c>
      <c r="H230" s="33" t="str">
        <f>IF(Eksplikatsioon!K231=0,"",Eksplikatsioon!K231)</f>
        <v>Terviseamet</v>
      </c>
      <c r="I230" s="33" t="str">
        <f>IF(Eksplikatsioon!L231=0,"",Eksplikatsioon!L231)</f>
        <v>PALDISKI MNT _03</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3">
      <c r="A231" s="33" t="str">
        <f>IF(Eksplikatsioon!A232=0,"",Eksplikatsioon!A232)</f>
        <v>04</v>
      </c>
      <c r="B231" s="77" t="str">
        <f>IF(Eksplikatsioon!B232=0,"",Eksplikatsioon!B232)</f>
        <v>405</v>
      </c>
      <c r="C231" s="33" t="str">
        <f>IF(Eksplikatsioon!C232=0,"",Eksplikatsioon!C232)</f>
        <v>ÜÜRITAV PIND</v>
      </c>
      <c r="D231" s="33" t="str">
        <f>IF(Eksplikatsioon!D232=0,"",Eksplikatsioon!D232)</f>
        <v>Kabinet/Büroo</v>
      </c>
      <c r="E231" s="75">
        <f>IF(Eksplikatsioon!F232=0,"",Eksplikatsioon!F232)</f>
        <v>16.2</v>
      </c>
      <c r="F231" s="33" t="str">
        <f>IF(Eksplikatsioon!H232=0,"",Eksplikatsioon!H232)</f>
        <v/>
      </c>
      <c r="G231" s="33" t="str">
        <f>IF(Eksplikatsioon!J232=0,"",Eksplikatsioon!J232)</f>
        <v>Ainukasutuses pind</v>
      </c>
      <c r="H231" s="33" t="str">
        <f>IF(Eksplikatsioon!K232=0,"",Eksplikatsioon!K232)</f>
        <v>Terviseamet</v>
      </c>
      <c r="I231" s="33" t="str">
        <f>IF(Eksplikatsioon!L232=0,"",Eksplikatsioon!L232)</f>
        <v>PALDISKI MNT _03</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3">
      <c r="A232" s="33" t="str">
        <f>IF(Eksplikatsioon!A233=0,"",Eksplikatsioon!A233)</f>
        <v>04</v>
      </c>
      <c r="B232" s="77" t="str">
        <f>IF(Eksplikatsioon!B233=0,"",Eksplikatsioon!B233)</f>
        <v>406</v>
      </c>
      <c r="C232" s="33" t="str">
        <f>IF(Eksplikatsioon!C233=0,"",Eksplikatsioon!C233)</f>
        <v>ÜÜRITAV PIND</v>
      </c>
      <c r="D232" s="33" t="str">
        <f>IF(Eksplikatsioon!D233=0,"",Eksplikatsioon!D233)</f>
        <v>Kabinet/Büroo</v>
      </c>
      <c r="E232" s="75">
        <f>IF(Eksplikatsioon!F233=0,"",Eksplikatsioon!F233)</f>
        <v>15.9</v>
      </c>
      <c r="F232" s="33" t="str">
        <f>IF(Eksplikatsioon!H233=0,"",Eksplikatsioon!H233)</f>
        <v/>
      </c>
      <c r="G232" s="33" t="str">
        <f>IF(Eksplikatsioon!J233=0,"",Eksplikatsioon!J233)</f>
        <v>Ainukasutuses pind</v>
      </c>
      <c r="H232" s="33" t="str">
        <f>IF(Eksplikatsioon!K233=0,"",Eksplikatsioon!K233)</f>
        <v>Terviseamet</v>
      </c>
      <c r="I232" s="33" t="str">
        <f>IF(Eksplikatsioon!L233=0,"",Eksplikatsioon!L233)</f>
        <v>PALDISKI MNT _03</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3">
      <c r="A233" s="33" t="str">
        <f>IF(Eksplikatsioon!A234=0,"",Eksplikatsioon!A234)</f>
        <v>04</v>
      </c>
      <c r="B233" s="77" t="str">
        <f>IF(Eksplikatsioon!B234=0,"",Eksplikatsioon!B234)</f>
        <v>407</v>
      </c>
      <c r="C233" s="33" t="str">
        <f>IF(Eksplikatsioon!C234=0,"",Eksplikatsioon!C234)</f>
        <v>ÜÜRITAV PIND</v>
      </c>
      <c r="D233" s="33" t="str">
        <f>IF(Eksplikatsioon!D234=0,"",Eksplikatsioon!D234)</f>
        <v>Kabinet/Büroo</v>
      </c>
      <c r="E233" s="75">
        <f>IF(Eksplikatsioon!F234=0,"",Eksplikatsioon!F234)</f>
        <v>10.7</v>
      </c>
      <c r="F233" s="33" t="str">
        <f>IF(Eksplikatsioon!H234=0,"",Eksplikatsioon!H234)</f>
        <v/>
      </c>
      <c r="G233" s="33" t="str">
        <f>IF(Eksplikatsioon!J234=0,"",Eksplikatsioon!J234)</f>
        <v>Ainukasutuses pind</v>
      </c>
      <c r="H233" s="33" t="str">
        <f>IF(Eksplikatsioon!K234=0,"",Eksplikatsioon!K234)</f>
        <v>Terviseamet</v>
      </c>
      <c r="I233" s="33" t="str">
        <f>IF(Eksplikatsioon!L234=0,"",Eksplikatsioon!L234)</f>
        <v>PALDISKI MNT _03</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3">
      <c r="A234" s="33" t="str">
        <f>IF(Eksplikatsioon!A235=0,"",Eksplikatsioon!A235)</f>
        <v>04</v>
      </c>
      <c r="B234" s="77" t="str">
        <f>IF(Eksplikatsioon!B235=0,"",Eksplikatsioon!B235)</f>
        <v>408</v>
      </c>
      <c r="C234" s="33" t="str">
        <f>IF(Eksplikatsioon!C235=0,"",Eksplikatsioon!C235)</f>
        <v>ÜÜRITAV PIND</v>
      </c>
      <c r="D234" s="33" t="str">
        <f>IF(Eksplikatsioon!D235=0,"",Eksplikatsioon!D235)</f>
        <v>Kabinet/Büroo</v>
      </c>
      <c r="E234" s="75">
        <f>IF(Eksplikatsioon!F235=0,"",Eksplikatsioon!F235)</f>
        <v>10.6</v>
      </c>
      <c r="F234" s="33" t="str">
        <f>IF(Eksplikatsioon!H235=0,"",Eksplikatsioon!H235)</f>
        <v/>
      </c>
      <c r="G234" s="33" t="str">
        <f>IF(Eksplikatsioon!J235=0,"",Eksplikatsioon!J235)</f>
        <v>Ainukasutuses pind</v>
      </c>
      <c r="H234" s="33" t="str">
        <f>IF(Eksplikatsioon!K235=0,"",Eksplikatsioon!K235)</f>
        <v>Terviseamet</v>
      </c>
      <c r="I234" s="33" t="str">
        <f>IF(Eksplikatsioon!L235=0,"",Eksplikatsioon!L235)</f>
        <v>PALDISKI MNT _03</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3">
      <c r="A235" s="33" t="str">
        <f>IF(Eksplikatsioon!A236=0,"",Eksplikatsioon!A236)</f>
        <v>04</v>
      </c>
      <c r="B235" s="77" t="str">
        <f>IF(Eksplikatsioon!B236=0,"",Eksplikatsioon!B236)</f>
        <v>409</v>
      </c>
      <c r="C235" s="33" t="str">
        <f>IF(Eksplikatsioon!C236=0,"",Eksplikatsioon!C236)</f>
        <v>ÜÜRITAV PIND</v>
      </c>
      <c r="D235" s="33" t="str">
        <f>IF(Eksplikatsioon!D236=0,"",Eksplikatsioon!D236)</f>
        <v>Kabinet/Büroo</v>
      </c>
      <c r="E235" s="75">
        <f>IF(Eksplikatsioon!F236=0,"",Eksplikatsioon!F236)</f>
        <v>28.7</v>
      </c>
      <c r="F235" s="33" t="str">
        <f>IF(Eksplikatsioon!H236=0,"",Eksplikatsioon!H236)</f>
        <v/>
      </c>
      <c r="G235" s="33" t="str">
        <f>IF(Eksplikatsioon!J236=0,"",Eksplikatsioon!J236)</f>
        <v>Ainukasutuses pind</v>
      </c>
      <c r="H235" s="33" t="str">
        <f>IF(Eksplikatsioon!K236=0,"",Eksplikatsioon!K236)</f>
        <v>Terviseamet</v>
      </c>
      <c r="I235" s="33" t="str">
        <f>IF(Eksplikatsioon!L236=0,"",Eksplikatsioon!L236)</f>
        <v>PALDISKI MNT _03</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3">
      <c r="A236" s="33" t="str">
        <f>IF(Eksplikatsioon!A237=0,"",Eksplikatsioon!A237)</f>
        <v>04</v>
      </c>
      <c r="B236" s="77" t="str">
        <f>IF(Eksplikatsioon!B237=0,"",Eksplikatsioon!B237)</f>
        <v>410</v>
      </c>
      <c r="C236" s="33" t="str">
        <f>IF(Eksplikatsioon!C237=0,"",Eksplikatsioon!C237)</f>
        <v>ÜÜRITAV PIND</v>
      </c>
      <c r="D236" s="33" t="str">
        <f>IF(Eksplikatsioon!D237=0,"",Eksplikatsioon!D237)</f>
        <v>Kabinet/Büroo</v>
      </c>
      <c r="E236" s="75">
        <f>IF(Eksplikatsioon!F237=0,"",Eksplikatsioon!F237)</f>
        <v>15.5</v>
      </c>
      <c r="F236" s="33" t="str">
        <f>IF(Eksplikatsioon!H237=0,"",Eksplikatsioon!H237)</f>
        <v/>
      </c>
      <c r="G236" s="33" t="str">
        <f>IF(Eksplikatsioon!J237=0,"",Eksplikatsioon!J237)</f>
        <v>Ainukasutuses pind</v>
      </c>
      <c r="H236" s="33" t="str">
        <f>IF(Eksplikatsioon!K237=0,"",Eksplikatsioon!K237)</f>
        <v>Terviseamet</v>
      </c>
      <c r="I236" s="33" t="str">
        <f>IF(Eksplikatsioon!L237=0,"",Eksplikatsioon!L237)</f>
        <v>PALDISKI MNT _03</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3">
      <c r="A237" s="33" t="str">
        <f>IF(Eksplikatsioon!A238=0,"",Eksplikatsioon!A238)</f>
        <v>04</v>
      </c>
      <c r="B237" s="77" t="str">
        <f>IF(Eksplikatsioon!B238=0,"",Eksplikatsioon!B238)</f>
        <v>411</v>
      </c>
      <c r="C237" s="33" t="str">
        <f>IF(Eksplikatsioon!C238=0,"",Eksplikatsioon!C238)</f>
        <v>ÜÜRITAV PIND</v>
      </c>
      <c r="D237" s="33" t="str">
        <f>IF(Eksplikatsioon!D238=0,"",Eksplikatsioon!D238)</f>
        <v>Kabinet/Büroo</v>
      </c>
      <c r="E237" s="75">
        <f>IF(Eksplikatsioon!F238=0,"",Eksplikatsioon!F238)</f>
        <v>13.1</v>
      </c>
      <c r="F237" s="33" t="str">
        <f>IF(Eksplikatsioon!H238=0,"",Eksplikatsioon!H238)</f>
        <v/>
      </c>
      <c r="G237" s="33" t="str">
        <f>IF(Eksplikatsioon!J238=0,"",Eksplikatsioon!J238)</f>
        <v>Ainukasutuses pind</v>
      </c>
      <c r="H237" s="33" t="str">
        <f>IF(Eksplikatsioon!K238=0,"",Eksplikatsioon!K238)</f>
        <v>Terviseamet</v>
      </c>
      <c r="I237" s="33" t="str">
        <f>IF(Eksplikatsioon!L238=0,"",Eksplikatsioon!L238)</f>
        <v>PALDISKI MNT _03</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3">
      <c r="A238" s="33" t="str">
        <f>IF(Eksplikatsioon!A239=0,"",Eksplikatsioon!A239)</f>
        <v>04</v>
      </c>
      <c r="B238" s="77" t="str">
        <f>IF(Eksplikatsioon!B239=0,"",Eksplikatsioon!B239)</f>
        <v>412</v>
      </c>
      <c r="C238" s="33" t="str">
        <f>IF(Eksplikatsioon!C239=0,"",Eksplikatsioon!C239)</f>
        <v>ÜÜRITAV PIND</v>
      </c>
      <c r="D238" s="33" t="str">
        <f>IF(Eksplikatsioon!D239=0,"",Eksplikatsioon!D239)</f>
        <v>Kabinet/Büroo</v>
      </c>
      <c r="E238" s="75">
        <f>IF(Eksplikatsioon!F239=0,"",Eksplikatsioon!F239)</f>
        <v>15.3</v>
      </c>
      <c r="F238" s="33" t="str">
        <f>IF(Eksplikatsioon!H239=0,"",Eksplikatsioon!H239)</f>
        <v/>
      </c>
      <c r="G238" s="33" t="str">
        <f>IF(Eksplikatsioon!J239=0,"",Eksplikatsioon!J239)</f>
        <v>Ainukasutuses pind</v>
      </c>
      <c r="H238" s="33" t="str">
        <f>IF(Eksplikatsioon!K239=0,"",Eksplikatsioon!K239)</f>
        <v>Terviseamet</v>
      </c>
      <c r="I238" s="33" t="str">
        <f>IF(Eksplikatsioon!L239=0,"",Eksplikatsioon!L239)</f>
        <v>PALDISKI MNT _03</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3">
      <c r="A239" s="33" t="str">
        <f>IF(Eksplikatsioon!A240=0,"",Eksplikatsioon!A240)</f>
        <v>04</v>
      </c>
      <c r="B239" s="77" t="str">
        <f>IF(Eksplikatsioon!B240=0,"",Eksplikatsioon!B240)</f>
        <v>413</v>
      </c>
      <c r="C239" s="33" t="str">
        <f>IF(Eksplikatsioon!C240=0,"",Eksplikatsioon!C240)</f>
        <v>ÜÜRITAV PIND</v>
      </c>
      <c r="D239" s="33" t="str">
        <f>IF(Eksplikatsioon!D240=0,"",Eksplikatsioon!D240)</f>
        <v>Kabinet/Büroo</v>
      </c>
      <c r="E239" s="75">
        <f>IF(Eksplikatsioon!F240=0,"",Eksplikatsioon!F240)</f>
        <v>9.5</v>
      </c>
      <c r="F239" s="33" t="str">
        <f>IF(Eksplikatsioon!H240=0,"",Eksplikatsioon!H240)</f>
        <v/>
      </c>
      <c r="G239" s="33" t="str">
        <f>IF(Eksplikatsioon!J240=0,"",Eksplikatsioon!J240)</f>
        <v>Ainukasutuses pind</v>
      </c>
      <c r="H239" s="33" t="str">
        <f>IF(Eksplikatsioon!K240=0,"",Eksplikatsioon!K240)</f>
        <v>Terviseamet</v>
      </c>
      <c r="I239" s="33" t="str">
        <f>IF(Eksplikatsioon!L240=0,"",Eksplikatsioon!L240)</f>
        <v>PALDISKI MNT _03</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3">
      <c r="A240" s="33" t="str">
        <f>IF(Eksplikatsioon!A241=0,"",Eksplikatsioon!A241)</f>
        <v>04</v>
      </c>
      <c r="B240" s="77" t="str">
        <f>IF(Eksplikatsioon!B241=0,"",Eksplikatsioon!B241)</f>
        <v>414</v>
      </c>
      <c r="C240" s="33" t="str">
        <f>IF(Eksplikatsioon!C241=0,"",Eksplikatsioon!C241)</f>
        <v>TEHNOPIND</v>
      </c>
      <c r="D240" s="33" t="str">
        <f>IF(Eksplikatsioon!D241=0,"",Eksplikatsioon!D241)</f>
        <v>Elektrikilp</v>
      </c>
      <c r="E240" s="75">
        <f>IF(Eksplikatsioon!F241=0,"",Eksplikatsioon!F241)</f>
        <v>4.7</v>
      </c>
      <c r="F240" s="33" t="str">
        <f>IF(Eksplikatsioon!H241=0,"",Eksplikatsioon!H241)</f>
        <v/>
      </c>
      <c r="G240" s="33" t="str">
        <f>IF(Eksplikatsioon!J241=0,"",Eksplikatsioon!J241)</f>
        <v/>
      </c>
      <c r="H240" s="33" t="str">
        <f>IF(Eksplikatsioon!K241=0,"",Eksplikatsioon!K241)</f>
        <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3">
      <c r="A241" s="33" t="str">
        <f>IF(Eksplikatsioon!A242=0,"",Eksplikatsioon!A242)</f>
        <v>04</v>
      </c>
      <c r="B241" s="77" t="str">
        <f>IF(Eksplikatsioon!B242=0,"",Eksplikatsioon!B242)</f>
        <v>415</v>
      </c>
      <c r="C241" s="33" t="str">
        <f>IF(Eksplikatsioon!C242=0,"",Eksplikatsioon!C242)</f>
        <v>ÜÜRITAV PIND</v>
      </c>
      <c r="D241" s="33" t="str">
        <f>IF(Eksplikatsioon!D242=0,"",Eksplikatsioon!D242)</f>
        <v>WC</v>
      </c>
      <c r="E241" s="75">
        <f>IF(Eksplikatsioon!F242=0,"",Eksplikatsioon!F242)</f>
        <v>4.5999999999999996</v>
      </c>
      <c r="F241" s="33" t="str">
        <f>IF(Eksplikatsioon!H242=0,"",Eksplikatsioon!H242)</f>
        <v/>
      </c>
      <c r="G241" s="33" t="str">
        <f>IF(Eksplikatsioon!J242=0,"",Eksplikatsioon!J242)</f>
        <v>Ainukasutuses pind</v>
      </c>
      <c r="H241" s="33" t="str">
        <f>IF(Eksplikatsioon!K242=0,"",Eksplikatsioon!K242)</f>
        <v>Terviseamet</v>
      </c>
      <c r="I241" s="33" t="str">
        <f>IF(Eksplikatsioon!L242=0,"",Eksplikatsioon!L242)</f>
        <v>PALDISKI MNT _03</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3">
      <c r="A242" s="33" t="str">
        <f>IF(Eksplikatsioon!A243=0,"",Eksplikatsioon!A243)</f>
        <v>04</v>
      </c>
      <c r="B242" s="77" t="str">
        <f>IF(Eksplikatsioon!B243=0,"",Eksplikatsioon!B243)</f>
        <v>416</v>
      </c>
      <c r="C242" s="33" t="str">
        <f>IF(Eksplikatsioon!C243=0,"",Eksplikatsioon!C243)</f>
        <v>ÜÜRITAV PIND</v>
      </c>
      <c r="D242" s="33" t="str">
        <f>IF(Eksplikatsioon!D243=0,"",Eksplikatsioon!D243)</f>
        <v>Kabinet/Büroo</v>
      </c>
      <c r="E242" s="75">
        <f>IF(Eksplikatsioon!F243=0,"",Eksplikatsioon!F243)</f>
        <v>15.3</v>
      </c>
      <c r="F242" s="33" t="str">
        <f>IF(Eksplikatsioon!H243=0,"",Eksplikatsioon!H243)</f>
        <v/>
      </c>
      <c r="G242" s="33" t="str">
        <f>IF(Eksplikatsioon!J243=0,"",Eksplikatsioon!J243)</f>
        <v>Ainukasutuses pind</v>
      </c>
      <c r="H242" s="33" t="str">
        <f>IF(Eksplikatsioon!K243=0,"",Eksplikatsioon!K243)</f>
        <v>Terviseamet</v>
      </c>
      <c r="I242" s="33" t="str">
        <f>IF(Eksplikatsioon!L243=0,"",Eksplikatsioon!L243)</f>
        <v>PALDISKI MNT _03</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3">
      <c r="A243" s="33" t="str">
        <f>IF(Eksplikatsioon!A244=0,"",Eksplikatsioon!A244)</f>
        <v>04</v>
      </c>
      <c r="B243" s="77" t="str">
        <f>IF(Eksplikatsioon!B244=0,"",Eksplikatsioon!B244)</f>
        <v>417</v>
      </c>
      <c r="C243" s="33" t="str">
        <f>IF(Eksplikatsioon!C244=0,"",Eksplikatsioon!C244)</f>
        <v>ÜÜRITAV PIND</v>
      </c>
      <c r="D243" s="33" t="str">
        <f>IF(Eksplikatsioon!D244=0,"",Eksplikatsioon!D244)</f>
        <v>Kabinet/Büroo</v>
      </c>
      <c r="E243" s="75">
        <f>IF(Eksplikatsioon!F244=0,"",Eksplikatsioon!F244)</f>
        <v>20.2</v>
      </c>
      <c r="F243" s="33" t="str">
        <f>IF(Eksplikatsioon!H244=0,"",Eksplikatsioon!H244)</f>
        <v/>
      </c>
      <c r="G243" s="33" t="str">
        <f>IF(Eksplikatsioon!J244=0,"",Eksplikatsioon!J244)</f>
        <v>Ainukasutuses pind</v>
      </c>
      <c r="H243" s="33" t="str">
        <f>IF(Eksplikatsioon!K244=0,"",Eksplikatsioon!K244)</f>
        <v>Terviseamet</v>
      </c>
      <c r="I243" s="33" t="str">
        <f>IF(Eksplikatsioon!L244=0,"",Eksplikatsioon!L244)</f>
        <v>PALDISKI MNT _03</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3">
      <c r="A244" s="33" t="str">
        <f>IF(Eksplikatsioon!A245=0,"",Eksplikatsioon!A245)</f>
        <v>04</v>
      </c>
      <c r="B244" s="77" t="str">
        <f>IF(Eksplikatsioon!B245=0,"",Eksplikatsioon!B245)</f>
        <v>418</v>
      </c>
      <c r="C244" s="33" t="str">
        <f>IF(Eksplikatsioon!C245=0,"",Eksplikatsioon!C245)</f>
        <v>ÜÜRITAV PIND</v>
      </c>
      <c r="D244" s="33" t="str">
        <f>IF(Eksplikatsioon!D245=0,"",Eksplikatsioon!D245)</f>
        <v>Kabinet/Büroo</v>
      </c>
      <c r="E244" s="75">
        <f>IF(Eksplikatsioon!F245=0,"",Eksplikatsioon!F245)</f>
        <v>35.1</v>
      </c>
      <c r="F244" s="33" t="str">
        <f>IF(Eksplikatsioon!H245=0,"",Eksplikatsioon!H245)</f>
        <v/>
      </c>
      <c r="G244" s="33" t="str">
        <f>IF(Eksplikatsioon!J245=0,"",Eksplikatsioon!J245)</f>
        <v>Ainukasutuses pind</v>
      </c>
      <c r="H244" s="33" t="str">
        <f>IF(Eksplikatsioon!K245=0,"",Eksplikatsioon!K245)</f>
        <v>Terviseamet</v>
      </c>
      <c r="I244" s="33" t="str">
        <f>IF(Eksplikatsioon!L245=0,"",Eksplikatsioon!L245)</f>
        <v>PALDISKI MNT _03</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3">
      <c r="A245" s="33" t="str">
        <f>IF(Eksplikatsioon!A246=0,"",Eksplikatsioon!A246)</f>
        <v>04</v>
      </c>
      <c r="B245" s="77" t="str">
        <f>IF(Eksplikatsioon!B246=0,"",Eksplikatsioon!B246)</f>
        <v>419</v>
      </c>
      <c r="C245" s="33" t="str">
        <f>IF(Eksplikatsioon!C246=0,"",Eksplikatsioon!C246)</f>
        <v>ÜÜRITAV PIND</v>
      </c>
      <c r="D245" s="33" t="str">
        <f>IF(Eksplikatsioon!D246=0,"",Eksplikatsioon!D246)</f>
        <v>Kabinet/Büroo</v>
      </c>
      <c r="E245" s="75">
        <f>IF(Eksplikatsioon!F246=0,"",Eksplikatsioon!F246)</f>
        <v>15.9</v>
      </c>
      <c r="F245" s="33" t="str">
        <f>IF(Eksplikatsioon!H246=0,"",Eksplikatsioon!H246)</f>
        <v/>
      </c>
      <c r="G245" s="33" t="str">
        <f>IF(Eksplikatsioon!J246=0,"",Eksplikatsioon!J246)</f>
        <v>Ainukasutuses pind</v>
      </c>
      <c r="H245" s="33" t="str">
        <f>IF(Eksplikatsioon!K246=0,"",Eksplikatsioon!K246)</f>
        <v>Terviseamet</v>
      </c>
      <c r="I245" s="33" t="str">
        <f>IF(Eksplikatsioon!L246=0,"",Eksplikatsioon!L246)</f>
        <v>PALDISKI MNT _03</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3">
      <c r="A246" s="33" t="str">
        <f>IF(Eksplikatsioon!A247=0,"",Eksplikatsioon!A247)</f>
        <v>04</v>
      </c>
      <c r="B246" s="77" t="str">
        <f>IF(Eksplikatsioon!B247=0,"",Eksplikatsioon!B247)</f>
        <v>420</v>
      </c>
      <c r="C246" s="33" t="str">
        <f>IF(Eksplikatsioon!C247=0,"",Eksplikatsioon!C247)</f>
        <v>ÜÜRITAV PIND</v>
      </c>
      <c r="D246" s="33" t="str">
        <f>IF(Eksplikatsioon!D247=0,"",Eksplikatsioon!D247)</f>
        <v>Kabinet/Büroo</v>
      </c>
      <c r="E246" s="75">
        <f>IF(Eksplikatsioon!F247=0,"",Eksplikatsioon!F247)</f>
        <v>16.100000000000001</v>
      </c>
      <c r="F246" s="33" t="str">
        <f>IF(Eksplikatsioon!H247=0,"",Eksplikatsioon!H247)</f>
        <v/>
      </c>
      <c r="G246" s="33" t="str">
        <f>IF(Eksplikatsioon!J247=0,"",Eksplikatsioon!J247)</f>
        <v>Ainukasutuses pind</v>
      </c>
      <c r="H246" s="33" t="str">
        <f>IF(Eksplikatsioon!K247=0,"",Eksplikatsioon!K247)</f>
        <v>Terviseamet</v>
      </c>
      <c r="I246" s="33" t="str">
        <f>IF(Eksplikatsioon!L247=0,"",Eksplikatsioon!L247)</f>
        <v>PALDISKI MNT _03</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3">
      <c r="A247" s="33" t="str">
        <f>IF(Eksplikatsioon!A248=0,"",Eksplikatsioon!A248)</f>
        <v>04</v>
      </c>
      <c r="B247" s="77" t="str">
        <f>IF(Eksplikatsioon!B248=0,"",Eksplikatsioon!B248)</f>
        <v>421</v>
      </c>
      <c r="C247" s="33" t="str">
        <f>IF(Eksplikatsioon!C248=0,"",Eksplikatsioon!C248)</f>
        <v>ÜÜRITAV PIND</v>
      </c>
      <c r="D247" s="33" t="str">
        <f>IF(Eksplikatsioon!D248=0,"",Eksplikatsioon!D248)</f>
        <v>Kabinet/Büroo</v>
      </c>
      <c r="E247" s="75">
        <f>IF(Eksplikatsioon!F248=0,"",Eksplikatsioon!F248)</f>
        <v>15.9</v>
      </c>
      <c r="F247" s="33" t="str">
        <f>IF(Eksplikatsioon!H248=0,"",Eksplikatsioon!H248)</f>
        <v/>
      </c>
      <c r="G247" s="33" t="str">
        <f>IF(Eksplikatsioon!J248=0,"",Eksplikatsioon!J248)</f>
        <v>Ainukasutuses pind</v>
      </c>
      <c r="H247" s="33" t="str">
        <f>IF(Eksplikatsioon!K248=0,"",Eksplikatsioon!K248)</f>
        <v>Terviseamet</v>
      </c>
      <c r="I247" s="33" t="str">
        <f>IF(Eksplikatsioon!L248=0,"",Eksplikatsioon!L248)</f>
        <v>PALDISKI MNT _03</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3">
      <c r="A248" s="33" t="str">
        <f>IF(Eksplikatsioon!A249=0,"",Eksplikatsioon!A249)</f>
        <v>04</v>
      </c>
      <c r="B248" s="77" t="str">
        <f>IF(Eksplikatsioon!B249=0,"",Eksplikatsioon!B249)</f>
        <v>422</v>
      </c>
      <c r="C248" s="33" t="str">
        <f>IF(Eksplikatsioon!C249=0,"",Eksplikatsioon!C249)</f>
        <v>ÜÜRITAV PIND</v>
      </c>
      <c r="D248" s="33" t="str">
        <f>IF(Eksplikatsioon!D249=0,"",Eksplikatsioon!D249)</f>
        <v>Kabinet/Büroo</v>
      </c>
      <c r="E248" s="75">
        <f>IF(Eksplikatsioon!F249=0,"",Eksplikatsioon!F249)</f>
        <v>30.4</v>
      </c>
      <c r="F248" s="33" t="str">
        <f>IF(Eksplikatsioon!H249=0,"",Eksplikatsioon!H249)</f>
        <v/>
      </c>
      <c r="G248" s="33" t="str">
        <f>IF(Eksplikatsioon!J249=0,"",Eksplikatsioon!J249)</f>
        <v>Ainukasutuses pind</v>
      </c>
      <c r="H248" s="33" t="str">
        <f>IF(Eksplikatsioon!K249=0,"",Eksplikatsioon!K249)</f>
        <v>Terviseamet</v>
      </c>
      <c r="I248" s="33" t="str">
        <f>IF(Eksplikatsioon!L249=0,"",Eksplikatsioon!L249)</f>
        <v>PALDISKI MNT _03</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3">
      <c r="A249" s="33" t="str">
        <f>IF(Eksplikatsioon!A250=0,"",Eksplikatsioon!A250)</f>
        <v>04</v>
      </c>
      <c r="B249" s="77" t="str">
        <f>IF(Eksplikatsioon!B250=0,"",Eksplikatsioon!B250)</f>
        <v>423</v>
      </c>
      <c r="C249" s="33" t="str">
        <f>IF(Eksplikatsioon!C250=0,"",Eksplikatsioon!C250)</f>
        <v>ÜÜRITAV PIND</v>
      </c>
      <c r="D249" s="33" t="str">
        <f>IF(Eksplikatsioon!D250=0,"",Eksplikatsioon!D250)</f>
        <v>Kabinet/Büroo</v>
      </c>
      <c r="E249" s="75">
        <f>IF(Eksplikatsioon!F250=0,"",Eksplikatsioon!F250)</f>
        <v>16.399999999999999</v>
      </c>
      <c r="F249" s="33" t="str">
        <f>IF(Eksplikatsioon!H250=0,"",Eksplikatsioon!H250)</f>
        <v/>
      </c>
      <c r="G249" s="33" t="str">
        <f>IF(Eksplikatsioon!J250=0,"",Eksplikatsioon!J250)</f>
        <v>Ainukasutuses pind</v>
      </c>
      <c r="H249" s="33" t="str">
        <f>IF(Eksplikatsioon!K250=0,"",Eksplikatsioon!K250)</f>
        <v>Terviseamet</v>
      </c>
      <c r="I249" s="33" t="str">
        <f>IF(Eksplikatsioon!L250=0,"",Eksplikatsioon!L250)</f>
        <v>PALDISKI MNT _03</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3">
      <c r="A250" s="33" t="str">
        <f>IF(Eksplikatsioon!A251=0,"",Eksplikatsioon!A251)</f>
        <v>04</v>
      </c>
      <c r="B250" s="77" t="str">
        <f>IF(Eksplikatsioon!B251=0,"",Eksplikatsioon!B251)</f>
        <v>424</v>
      </c>
      <c r="C250" s="33" t="str">
        <f>IF(Eksplikatsioon!C251=0,"",Eksplikatsioon!C251)</f>
        <v>ÜÜRITAV PIND</v>
      </c>
      <c r="D250" s="33" t="str">
        <f>IF(Eksplikatsioon!D251=0,"",Eksplikatsioon!D251)</f>
        <v>Kabinet/Büroo</v>
      </c>
      <c r="E250" s="75">
        <f>IF(Eksplikatsioon!F251=0,"",Eksplikatsioon!F251)</f>
        <v>16.5</v>
      </c>
      <c r="F250" s="33" t="str">
        <f>IF(Eksplikatsioon!H251=0,"",Eksplikatsioon!H251)</f>
        <v/>
      </c>
      <c r="G250" s="33" t="str">
        <f>IF(Eksplikatsioon!J251=0,"",Eksplikatsioon!J251)</f>
        <v>Ainukasutuses pind</v>
      </c>
      <c r="H250" s="33" t="str">
        <f>IF(Eksplikatsioon!K251=0,"",Eksplikatsioon!K251)</f>
        <v>Terviseamet</v>
      </c>
      <c r="I250" s="33" t="str">
        <f>IF(Eksplikatsioon!L251=0,"",Eksplikatsioon!L251)</f>
        <v>PALDISKI MNT _03</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3">
      <c r="A251" s="33" t="str">
        <f>IF(Eksplikatsioon!A252=0,"",Eksplikatsioon!A252)</f>
        <v>04</v>
      </c>
      <c r="B251" s="77" t="str">
        <f>IF(Eksplikatsioon!B252=0,"",Eksplikatsioon!B252)</f>
        <v>425</v>
      </c>
      <c r="C251" s="33" t="str">
        <f>IF(Eksplikatsioon!C252=0,"",Eksplikatsioon!C252)</f>
        <v>ÜÜRITAV PIND</v>
      </c>
      <c r="D251" s="33" t="str">
        <f>IF(Eksplikatsioon!D252=0,"",Eksplikatsioon!D252)</f>
        <v>Kabinet/Büroo</v>
      </c>
      <c r="E251" s="75">
        <f>IF(Eksplikatsioon!F252=0,"",Eksplikatsioon!F252)</f>
        <v>16.399999999999999</v>
      </c>
      <c r="F251" s="33" t="str">
        <f>IF(Eksplikatsioon!H252=0,"",Eksplikatsioon!H252)</f>
        <v/>
      </c>
      <c r="G251" s="33" t="str">
        <f>IF(Eksplikatsioon!J252=0,"",Eksplikatsioon!J252)</f>
        <v>Ainukasutuses pind</v>
      </c>
      <c r="H251" s="33" t="str">
        <f>IF(Eksplikatsioon!K252=0,"",Eksplikatsioon!K252)</f>
        <v>Terviseamet</v>
      </c>
      <c r="I251" s="33" t="str">
        <f>IF(Eksplikatsioon!L252=0,"",Eksplikatsioon!L252)</f>
        <v>PALDISKI MNT _03</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3">
      <c r="A252" s="33" t="str">
        <f>IF(Eksplikatsioon!A253=0,"",Eksplikatsioon!A253)</f>
        <v>04</v>
      </c>
      <c r="B252" s="77" t="str">
        <f>IF(Eksplikatsioon!B253=0,"",Eksplikatsioon!B253)</f>
        <v>426</v>
      </c>
      <c r="C252" s="33" t="str">
        <f>IF(Eksplikatsioon!C253=0,"",Eksplikatsioon!C253)</f>
        <v>ÜÜRITAV PIND</v>
      </c>
      <c r="D252" s="33" t="str">
        <f>IF(Eksplikatsioon!D253=0,"",Eksplikatsioon!D253)</f>
        <v>Kabinet/Büroo</v>
      </c>
      <c r="E252" s="75">
        <f>IF(Eksplikatsioon!F253=0,"",Eksplikatsioon!F253)</f>
        <v>10.5</v>
      </c>
      <c r="F252" s="33" t="str">
        <f>IF(Eksplikatsioon!H253=0,"",Eksplikatsioon!H253)</f>
        <v/>
      </c>
      <c r="G252" s="33" t="str">
        <f>IF(Eksplikatsioon!J253=0,"",Eksplikatsioon!J253)</f>
        <v>Ainukasutuses pind</v>
      </c>
      <c r="H252" s="33" t="str">
        <f>IF(Eksplikatsioon!K253=0,"",Eksplikatsioon!K253)</f>
        <v>Terviseamet</v>
      </c>
      <c r="I252" s="33" t="str">
        <f>IF(Eksplikatsioon!L253=0,"",Eksplikatsioon!L253)</f>
        <v>PALDISKI MNT _03</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3">
      <c r="A253" s="33" t="str">
        <f>IF(Eksplikatsioon!A254=0,"",Eksplikatsioon!A254)</f>
        <v>04</v>
      </c>
      <c r="B253" s="77" t="str">
        <f>IF(Eksplikatsioon!B254=0,"",Eksplikatsioon!B254)</f>
        <v>427</v>
      </c>
      <c r="C253" s="33" t="str">
        <f>IF(Eksplikatsioon!C254=0,"",Eksplikatsioon!C254)</f>
        <v>ÜÜRITAV PIND</v>
      </c>
      <c r="D253" s="33" t="str">
        <f>IF(Eksplikatsioon!D254=0,"",Eksplikatsioon!D254)</f>
        <v>Kabinet/Büroo</v>
      </c>
      <c r="E253" s="75">
        <f>IF(Eksplikatsioon!F254=0,"",Eksplikatsioon!F254)</f>
        <v>30.1</v>
      </c>
      <c r="F253" s="33" t="str">
        <f>IF(Eksplikatsioon!H254=0,"",Eksplikatsioon!H254)</f>
        <v/>
      </c>
      <c r="G253" s="33" t="str">
        <f>IF(Eksplikatsioon!J254=0,"",Eksplikatsioon!J254)</f>
        <v>Ainukasutuses pind</v>
      </c>
      <c r="H253" s="33" t="str">
        <f>IF(Eksplikatsioon!K254=0,"",Eksplikatsioon!K254)</f>
        <v>Terviseamet</v>
      </c>
      <c r="I253" s="33" t="str">
        <f>IF(Eksplikatsioon!L254=0,"",Eksplikatsioon!L254)</f>
        <v>PALDISKI MNT _03</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3">
      <c r="A254" s="33" t="str">
        <f>IF(Eksplikatsioon!A255=0,"",Eksplikatsioon!A255)</f>
        <v>04</v>
      </c>
      <c r="B254" s="77" t="str">
        <f>IF(Eksplikatsioon!B255=0,"",Eksplikatsioon!B255)</f>
        <v>428</v>
      </c>
      <c r="C254" s="33" t="str">
        <f>IF(Eksplikatsioon!C255=0,"",Eksplikatsioon!C255)</f>
        <v>ÜÜRITAV PIND</v>
      </c>
      <c r="D254" s="33" t="str">
        <f>IF(Eksplikatsioon!D255=0,"",Eksplikatsioon!D255)</f>
        <v>Kabinet/Büroo</v>
      </c>
      <c r="E254" s="75">
        <f>IF(Eksplikatsioon!F255=0,"",Eksplikatsioon!F255)</f>
        <v>15.9</v>
      </c>
      <c r="F254" s="33" t="str">
        <f>IF(Eksplikatsioon!H255=0,"",Eksplikatsioon!H255)</f>
        <v/>
      </c>
      <c r="G254" s="33" t="str">
        <f>IF(Eksplikatsioon!J255=0,"",Eksplikatsioon!J255)</f>
        <v>Ainukasutuses pind</v>
      </c>
      <c r="H254" s="33" t="str">
        <f>IF(Eksplikatsioon!K255=0,"",Eksplikatsioon!K255)</f>
        <v>Terviseamet</v>
      </c>
      <c r="I254" s="33" t="str">
        <f>IF(Eksplikatsioon!L255=0,"",Eksplikatsioon!L255)</f>
        <v>PALDISKI MNT _03</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3">
      <c r="A255" s="33" t="str">
        <f>IF(Eksplikatsioon!A256=0,"",Eksplikatsioon!A256)</f>
        <v>04</v>
      </c>
      <c r="B255" s="77" t="str">
        <f>IF(Eksplikatsioon!B256=0,"",Eksplikatsioon!B256)</f>
        <v>429</v>
      </c>
      <c r="C255" s="33" t="str">
        <f>IF(Eksplikatsioon!C256=0,"",Eksplikatsioon!C256)</f>
        <v>ÜÜRITAV PIND</v>
      </c>
      <c r="D255" s="33" t="str">
        <f>IF(Eksplikatsioon!D256=0,"",Eksplikatsioon!D256)</f>
        <v>Kabinet/Büroo</v>
      </c>
      <c r="E255" s="75">
        <f>IF(Eksplikatsioon!F256=0,"",Eksplikatsioon!F256)</f>
        <v>15.8</v>
      </c>
      <c r="F255" s="33" t="str">
        <f>IF(Eksplikatsioon!H256=0,"",Eksplikatsioon!H256)</f>
        <v/>
      </c>
      <c r="G255" s="33" t="str">
        <f>IF(Eksplikatsioon!J256=0,"",Eksplikatsioon!J256)</f>
        <v>Ainukasutuses pind</v>
      </c>
      <c r="H255" s="33" t="str">
        <f>IF(Eksplikatsioon!K256=0,"",Eksplikatsioon!K256)</f>
        <v>Terviseamet</v>
      </c>
      <c r="I255" s="33" t="str">
        <f>IF(Eksplikatsioon!L256=0,"",Eksplikatsioon!L256)</f>
        <v>PALDISKI MNT _03</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3">
      <c r="A256" s="33" t="str">
        <f>IF(Eksplikatsioon!A257=0,"",Eksplikatsioon!A257)</f>
        <v>04</v>
      </c>
      <c r="B256" s="77" t="str">
        <f>IF(Eksplikatsioon!B257=0,"",Eksplikatsioon!B257)</f>
        <v>430</v>
      </c>
      <c r="C256" s="33" t="str">
        <f>IF(Eksplikatsioon!C257=0,"",Eksplikatsioon!C257)</f>
        <v>ÜÜRITAV PIND</v>
      </c>
      <c r="D256" s="33" t="str">
        <f>IF(Eksplikatsioon!D257=0,"",Eksplikatsioon!D257)</f>
        <v>Kabinet/Büroo</v>
      </c>
      <c r="E256" s="75">
        <f>IF(Eksplikatsioon!F257=0,"",Eksplikatsioon!F257)</f>
        <v>11.7</v>
      </c>
      <c r="F256" s="33" t="str">
        <f>IF(Eksplikatsioon!H257=0,"",Eksplikatsioon!H257)</f>
        <v/>
      </c>
      <c r="G256" s="33" t="str">
        <f>IF(Eksplikatsioon!J257=0,"",Eksplikatsioon!J257)</f>
        <v>Ainukasutuses pind</v>
      </c>
      <c r="H256" s="33" t="str">
        <f>IF(Eksplikatsioon!K257=0,"",Eksplikatsioon!K257)</f>
        <v>Terviseamet</v>
      </c>
      <c r="I256" s="33" t="str">
        <f>IF(Eksplikatsioon!L257=0,"",Eksplikatsioon!L257)</f>
        <v>PALDISKI MNT _03</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3">
      <c r="A257" s="33" t="str">
        <f>IF(Eksplikatsioon!A258=0,"",Eksplikatsioon!A258)</f>
        <v>04</v>
      </c>
      <c r="B257" s="77" t="str">
        <f>IF(Eksplikatsioon!B258=0,"",Eksplikatsioon!B258)</f>
        <v>431</v>
      </c>
      <c r="C257" s="33" t="str">
        <f>IF(Eksplikatsioon!C258=0,"",Eksplikatsioon!C258)</f>
        <v>ÜÜRITAV PIND</v>
      </c>
      <c r="D257" s="33" t="str">
        <f>IF(Eksplikatsioon!D258=0,"",Eksplikatsioon!D258)</f>
        <v>Kabinet/Büroo</v>
      </c>
      <c r="E257" s="75">
        <f>IF(Eksplikatsioon!F258=0,"",Eksplikatsioon!F258)</f>
        <v>16.600000000000001</v>
      </c>
      <c r="F257" s="33" t="str">
        <f>IF(Eksplikatsioon!H258=0,"",Eksplikatsioon!H258)</f>
        <v/>
      </c>
      <c r="G257" s="33" t="str">
        <f>IF(Eksplikatsioon!J258=0,"",Eksplikatsioon!J258)</f>
        <v>Ainukasutuses pind</v>
      </c>
      <c r="H257" s="33" t="str">
        <f>IF(Eksplikatsioon!K258=0,"",Eksplikatsioon!K258)</f>
        <v>Terviseamet</v>
      </c>
      <c r="I257" s="33" t="str">
        <f>IF(Eksplikatsioon!L258=0,"",Eksplikatsioon!L258)</f>
        <v>PALDISKI MNT _03</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3">
      <c r="A258" s="33" t="str">
        <f>IF(Eksplikatsioon!A259=0,"",Eksplikatsioon!A259)</f>
        <v>04</v>
      </c>
      <c r="B258" s="77" t="str">
        <f>IF(Eksplikatsioon!B259=0,"",Eksplikatsioon!B259)</f>
        <v>432</v>
      </c>
      <c r="C258" s="33" t="str">
        <f>IF(Eksplikatsioon!C259=0,"",Eksplikatsioon!C259)</f>
        <v>ÜÜRITAV PIND</v>
      </c>
      <c r="D258" s="33" t="str">
        <f>IF(Eksplikatsioon!D259=0,"",Eksplikatsioon!D259)</f>
        <v>Kabinet/Büroo</v>
      </c>
      <c r="E258" s="75">
        <f>IF(Eksplikatsioon!F259=0,"",Eksplikatsioon!F259)</f>
        <v>18.7</v>
      </c>
      <c r="F258" s="33" t="str">
        <f>IF(Eksplikatsioon!H259=0,"",Eksplikatsioon!H259)</f>
        <v/>
      </c>
      <c r="G258" s="33" t="str">
        <f>IF(Eksplikatsioon!J259=0,"",Eksplikatsioon!J259)</f>
        <v>Ainukasutuses pind</v>
      </c>
      <c r="H258" s="33" t="str">
        <f>IF(Eksplikatsioon!K259=0,"",Eksplikatsioon!K259)</f>
        <v>Terviseamet</v>
      </c>
      <c r="I258" s="33" t="str">
        <f>IF(Eksplikatsioon!L259=0,"",Eksplikatsioon!L259)</f>
        <v>PALDISKI MNT _03</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3">
      <c r="A259" s="33" t="str">
        <f>IF(Eksplikatsioon!A260=0,"",Eksplikatsioon!A260)</f>
        <v>04</v>
      </c>
      <c r="B259" s="77" t="str">
        <f>IF(Eksplikatsioon!B260=0,"",Eksplikatsioon!B260)</f>
        <v>433</v>
      </c>
      <c r="C259" s="33" t="str">
        <f>IF(Eksplikatsioon!C260=0,"",Eksplikatsioon!C260)</f>
        <v>ÜÜRITAV PIND</v>
      </c>
      <c r="D259" s="33" t="str">
        <f>IF(Eksplikatsioon!D260=0,"",Eksplikatsioon!D260)</f>
        <v>Kabinet/Büroo</v>
      </c>
      <c r="E259" s="75">
        <f>IF(Eksplikatsioon!F260=0,"",Eksplikatsioon!F260)</f>
        <v>11.7</v>
      </c>
      <c r="F259" s="33" t="str">
        <f>IF(Eksplikatsioon!H260=0,"",Eksplikatsioon!H260)</f>
        <v/>
      </c>
      <c r="G259" s="33" t="str">
        <f>IF(Eksplikatsioon!J260=0,"",Eksplikatsioon!J260)</f>
        <v>Ainukasutuses pind</v>
      </c>
      <c r="H259" s="33" t="str">
        <f>IF(Eksplikatsioon!K260=0,"",Eksplikatsioon!K260)</f>
        <v>Terviseamet</v>
      </c>
      <c r="I259" s="33" t="str">
        <f>IF(Eksplikatsioon!L260=0,"",Eksplikatsioon!L260)</f>
        <v>PALDISKI MNT _03</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3">
      <c r="A260" s="33" t="str">
        <f>IF(Eksplikatsioon!A261=0,"",Eksplikatsioon!A261)</f>
        <v>04</v>
      </c>
      <c r="B260" s="77" t="str">
        <f>IF(Eksplikatsioon!B261=0,"",Eksplikatsioon!B261)</f>
        <v>434</v>
      </c>
      <c r="C260" s="33" t="str">
        <f>IF(Eksplikatsioon!C261=0,"",Eksplikatsioon!C261)</f>
        <v>ÜÜRITAV PIND</v>
      </c>
      <c r="D260" s="33" t="str">
        <f>IF(Eksplikatsioon!D261=0,"",Eksplikatsioon!D261)</f>
        <v>Kabinet/Büroo</v>
      </c>
      <c r="E260" s="75">
        <f>IF(Eksplikatsioon!F261=0,"",Eksplikatsioon!F261)</f>
        <v>27</v>
      </c>
      <c r="F260" s="33" t="str">
        <f>IF(Eksplikatsioon!H261=0,"",Eksplikatsioon!H261)</f>
        <v/>
      </c>
      <c r="G260" s="33" t="str">
        <f>IF(Eksplikatsioon!J261=0,"",Eksplikatsioon!J261)</f>
        <v>Ainukasutuses pind</v>
      </c>
      <c r="H260" s="33" t="str">
        <f>IF(Eksplikatsioon!K261=0,"",Eksplikatsioon!K261)</f>
        <v>Terviseamet</v>
      </c>
      <c r="I260" s="33" t="str">
        <f>IF(Eksplikatsioon!L261=0,"",Eksplikatsioon!L261)</f>
        <v>PALDISKI MNT _03</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3">
      <c r="A261" s="33" t="str">
        <f>IF(Eksplikatsioon!A262=0,"",Eksplikatsioon!A262)</f>
        <v>04</v>
      </c>
      <c r="B261" s="77" t="str">
        <f>IF(Eksplikatsioon!B262=0,"",Eksplikatsioon!B262)</f>
        <v>435</v>
      </c>
      <c r="C261" s="33" t="str">
        <f>IF(Eksplikatsioon!C262=0,"",Eksplikatsioon!C262)</f>
        <v>ÜÜRITAV PIND</v>
      </c>
      <c r="D261" s="33" t="str">
        <f>IF(Eksplikatsioon!D262=0,"",Eksplikatsioon!D262)</f>
        <v>Kabinet/Büroo</v>
      </c>
      <c r="E261" s="75">
        <f>IF(Eksplikatsioon!F262=0,"",Eksplikatsioon!F262)</f>
        <v>10.4</v>
      </c>
      <c r="F261" s="33" t="str">
        <f>IF(Eksplikatsioon!H262=0,"",Eksplikatsioon!H262)</f>
        <v/>
      </c>
      <c r="G261" s="33" t="str">
        <f>IF(Eksplikatsioon!J262=0,"",Eksplikatsioon!J262)</f>
        <v>Ainukasutuses pind</v>
      </c>
      <c r="H261" s="33" t="str">
        <f>IF(Eksplikatsioon!K262=0,"",Eksplikatsioon!K262)</f>
        <v>Terviseamet</v>
      </c>
      <c r="I261" s="33" t="str">
        <f>IF(Eksplikatsioon!L262=0,"",Eksplikatsioon!L262)</f>
        <v>PALDISKI MNT _03</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3">
      <c r="A262" s="33" t="str">
        <f>IF(Eksplikatsioon!A263=0,"",Eksplikatsioon!A263)</f>
        <v>04</v>
      </c>
      <c r="B262" s="77" t="str">
        <f>IF(Eksplikatsioon!B263=0,"",Eksplikatsioon!B263)</f>
        <v>436</v>
      </c>
      <c r="C262" s="33" t="str">
        <f>IF(Eksplikatsioon!C263=0,"",Eksplikatsioon!C263)</f>
        <v>ÜÜRITAV PIND</v>
      </c>
      <c r="D262" s="33" t="str">
        <f>IF(Eksplikatsioon!D263=0,"",Eksplikatsioon!D263)</f>
        <v>Kabinet/Büroo</v>
      </c>
      <c r="E262" s="75">
        <f>IF(Eksplikatsioon!F263=0,"",Eksplikatsioon!F263)</f>
        <v>10.1</v>
      </c>
      <c r="F262" s="33" t="str">
        <f>IF(Eksplikatsioon!H263=0,"",Eksplikatsioon!H263)</f>
        <v/>
      </c>
      <c r="G262" s="33" t="str">
        <f>IF(Eksplikatsioon!J263=0,"",Eksplikatsioon!J263)</f>
        <v>Ainukasutuses pind</v>
      </c>
      <c r="H262" s="33" t="str">
        <f>IF(Eksplikatsioon!K263=0,"",Eksplikatsioon!K263)</f>
        <v>Terviseamet</v>
      </c>
      <c r="I262" s="33" t="str">
        <f>IF(Eksplikatsioon!L263=0,"",Eksplikatsioon!L263)</f>
        <v>PALDISKI MNT _03</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3">
      <c r="A263" s="33" t="str">
        <f>IF(Eksplikatsioon!A264=0,"",Eksplikatsioon!A264)</f>
        <v>04</v>
      </c>
      <c r="B263" s="77" t="str">
        <f>IF(Eksplikatsioon!B264=0,"",Eksplikatsioon!B264)</f>
        <v>437</v>
      </c>
      <c r="C263" s="33" t="str">
        <f>IF(Eksplikatsioon!C264=0,"",Eksplikatsioon!C264)</f>
        <v>ÜÜRITAV PIND</v>
      </c>
      <c r="D263" s="33" t="str">
        <f>IF(Eksplikatsioon!D264=0,"",Eksplikatsioon!D264)</f>
        <v>Kabinet/Büroo</v>
      </c>
      <c r="E263" s="75">
        <f>IF(Eksplikatsioon!F264=0,"",Eksplikatsioon!F264)</f>
        <v>13.5</v>
      </c>
      <c r="F263" s="33" t="str">
        <f>IF(Eksplikatsioon!H264=0,"",Eksplikatsioon!H264)</f>
        <v/>
      </c>
      <c r="G263" s="33" t="str">
        <f>IF(Eksplikatsioon!J264=0,"",Eksplikatsioon!J264)</f>
        <v>Ainukasutuses pind</v>
      </c>
      <c r="H263" s="33" t="str">
        <f>IF(Eksplikatsioon!K264=0,"",Eksplikatsioon!K264)</f>
        <v>Terviseamet</v>
      </c>
      <c r="I263" s="33" t="str">
        <f>IF(Eksplikatsioon!L264=0,"",Eksplikatsioon!L264)</f>
        <v>PALDISKI MNT _03</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3">
      <c r="A264" s="33" t="str">
        <f>IF(Eksplikatsioon!A265=0,"",Eksplikatsioon!A265)</f>
        <v>04</v>
      </c>
      <c r="B264" s="77" t="str">
        <f>IF(Eksplikatsioon!B265=0,"",Eksplikatsioon!B265)</f>
        <v>438</v>
      </c>
      <c r="C264" s="33" t="str">
        <f>IF(Eksplikatsioon!C265=0,"",Eksplikatsioon!C265)</f>
        <v>ÜÜRITAV PIND</v>
      </c>
      <c r="D264" s="33" t="str">
        <f>IF(Eksplikatsioon!D265=0,"",Eksplikatsioon!D265)</f>
        <v>Kabinet/Büroo</v>
      </c>
      <c r="E264" s="75">
        <f>IF(Eksplikatsioon!F265=0,"",Eksplikatsioon!F265)</f>
        <v>15.9</v>
      </c>
      <c r="F264" s="33" t="str">
        <f>IF(Eksplikatsioon!H265=0,"",Eksplikatsioon!H265)</f>
        <v/>
      </c>
      <c r="G264" s="33" t="str">
        <f>IF(Eksplikatsioon!J265=0,"",Eksplikatsioon!J265)</f>
        <v>Ainukasutuses pind</v>
      </c>
      <c r="H264" s="33" t="str">
        <f>IF(Eksplikatsioon!K265=0,"",Eksplikatsioon!K265)</f>
        <v>Terviseamet</v>
      </c>
      <c r="I264" s="33" t="str">
        <f>IF(Eksplikatsioon!L265=0,"",Eksplikatsioon!L265)</f>
        <v>PALDISKI MNT _03</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3">
      <c r="A265" s="33" t="str">
        <f>IF(Eksplikatsioon!A266=0,"",Eksplikatsioon!A266)</f>
        <v>04</v>
      </c>
      <c r="B265" s="77" t="str">
        <f>IF(Eksplikatsioon!B266=0,"",Eksplikatsioon!B266)</f>
        <v>439</v>
      </c>
      <c r="C265" s="33" t="str">
        <f>IF(Eksplikatsioon!C266=0,"",Eksplikatsioon!C266)</f>
        <v>ÜÜRITAV PIND</v>
      </c>
      <c r="D265" s="33" t="str">
        <f>IF(Eksplikatsioon!D266=0,"",Eksplikatsioon!D266)</f>
        <v>Hoiuruum/Ladu</v>
      </c>
      <c r="E265" s="75">
        <f>IF(Eksplikatsioon!F266=0,"",Eksplikatsioon!F266)</f>
        <v>10.6</v>
      </c>
      <c r="F265" s="33" t="str">
        <f>IF(Eksplikatsioon!H266=0,"",Eksplikatsioon!H266)</f>
        <v/>
      </c>
      <c r="G265" s="33" t="str">
        <f>IF(Eksplikatsioon!J266=0,"",Eksplikatsioon!J266)</f>
        <v>Ainukasutuses pind</v>
      </c>
      <c r="H265" s="33" t="str">
        <f>IF(Eksplikatsioon!K266=0,"",Eksplikatsioon!K266)</f>
        <v>Terviseamet</v>
      </c>
      <c r="I265" s="33" t="str">
        <f>IF(Eksplikatsioon!L266=0,"",Eksplikatsioon!L266)</f>
        <v>PALDISKI MNT _03</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3">
      <c r="A266" s="33" t="str">
        <f>IF(Eksplikatsioon!A267=0,"",Eksplikatsioon!A267)</f>
        <v>04</v>
      </c>
      <c r="B266" s="77" t="str">
        <f>IF(Eksplikatsioon!B267=0,"",Eksplikatsioon!B267)</f>
        <v>439.1</v>
      </c>
      <c r="C266" s="33" t="str">
        <f>IF(Eksplikatsioon!C267=0,"",Eksplikatsioon!C267)</f>
        <v>ÜÜRITAV PIND</v>
      </c>
      <c r="D266" s="33" t="str">
        <f>IF(Eksplikatsioon!D267=0,"",Eksplikatsioon!D267)</f>
        <v>Hoiuruum/Ladu</v>
      </c>
      <c r="E266" s="75">
        <f>IF(Eksplikatsioon!F267=0,"",Eksplikatsioon!F267)</f>
        <v>10.6</v>
      </c>
      <c r="F266" s="33" t="str">
        <f>IF(Eksplikatsioon!H267=0,"",Eksplikatsioon!H267)</f>
        <v/>
      </c>
      <c r="G266" s="33" t="str">
        <f>IF(Eksplikatsioon!J267=0,"",Eksplikatsioon!J267)</f>
        <v>Ainukasutuses pind</v>
      </c>
      <c r="H266" s="33" t="str">
        <f>IF(Eksplikatsioon!K267=0,"",Eksplikatsioon!K267)</f>
        <v>Terviseamet</v>
      </c>
      <c r="I266" s="33" t="str">
        <f>IF(Eksplikatsioon!L267=0,"",Eksplikatsioon!L267)</f>
        <v>PALDISKI MNT _03</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3">
      <c r="A267" s="33" t="str">
        <f>IF(Eksplikatsioon!A268=0,"",Eksplikatsioon!A268)</f>
        <v>04</v>
      </c>
      <c r="B267" s="77" t="str">
        <f>IF(Eksplikatsioon!B268=0,"",Eksplikatsioon!B268)</f>
        <v>440</v>
      </c>
      <c r="C267" s="33" t="str">
        <f>IF(Eksplikatsioon!C268=0,"",Eksplikatsioon!C268)</f>
        <v>ÜÜRITAV PIND</v>
      </c>
      <c r="D267" s="33" t="str">
        <f>IF(Eksplikatsioon!D268=0,"",Eksplikatsioon!D268)</f>
        <v>Nõupidamise ruum</v>
      </c>
      <c r="E267" s="75">
        <f>IF(Eksplikatsioon!F268=0,"",Eksplikatsioon!F268)</f>
        <v>30.7</v>
      </c>
      <c r="F267" s="33" t="str">
        <f>IF(Eksplikatsioon!H268=0,"",Eksplikatsioon!H268)</f>
        <v/>
      </c>
      <c r="G267" s="33" t="str">
        <f>IF(Eksplikatsioon!J268=0,"",Eksplikatsioon!J268)</f>
        <v>Ainukasutuses pind</v>
      </c>
      <c r="H267" s="33" t="str">
        <f>IF(Eksplikatsioon!K268=0,"",Eksplikatsioon!K268)</f>
        <v>Terviseamet</v>
      </c>
      <c r="I267" s="33" t="str">
        <f>IF(Eksplikatsioon!L268=0,"",Eksplikatsioon!L268)</f>
        <v>PALDISKI MNT _03</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3">
      <c r="A268" s="33" t="str">
        <f>IF(Eksplikatsioon!A269=0,"",Eksplikatsioon!A269)</f>
        <v>04</v>
      </c>
      <c r="B268" s="77" t="str">
        <f>IF(Eksplikatsioon!B269=0,"",Eksplikatsioon!B269)</f>
        <v>441</v>
      </c>
      <c r="C268" s="33" t="str">
        <f>IF(Eksplikatsioon!C269=0,"",Eksplikatsioon!C269)</f>
        <v>ÜÜRITAV PIND</v>
      </c>
      <c r="D268" s="33" t="str">
        <f>IF(Eksplikatsioon!D269=0,"",Eksplikatsioon!D269)</f>
        <v>WC</v>
      </c>
      <c r="E268" s="75">
        <f>IF(Eksplikatsioon!F269=0,"",Eksplikatsioon!F269)</f>
        <v>3</v>
      </c>
      <c r="F268" s="33" t="str">
        <f>IF(Eksplikatsioon!H269=0,"",Eksplikatsioon!H269)</f>
        <v/>
      </c>
      <c r="G268" s="33" t="str">
        <f>IF(Eksplikatsioon!J269=0,"",Eksplikatsioon!J269)</f>
        <v>Ainukasutuses pind</v>
      </c>
      <c r="H268" s="33" t="str">
        <f>IF(Eksplikatsioon!K269=0,"",Eksplikatsioon!K269)</f>
        <v>Terviseamet</v>
      </c>
      <c r="I268" s="33" t="str">
        <f>IF(Eksplikatsioon!L269=0,"",Eksplikatsioon!L269)</f>
        <v>PALDISKI MNT _03</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3">
      <c r="A269" s="33" t="str">
        <f>IF(Eksplikatsioon!A270=0,"",Eksplikatsioon!A270)</f>
        <v>04</v>
      </c>
      <c r="B269" s="77" t="str">
        <f>IF(Eksplikatsioon!B270=0,"",Eksplikatsioon!B270)</f>
        <v>442</v>
      </c>
      <c r="C269" s="33" t="str">
        <f>IF(Eksplikatsioon!C270=0,"",Eksplikatsioon!C270)</f>
        <v>ÜÜRITAV PIND</v>
      </c>
      <c r="D269" s="33" t="str">
        <f>IF(Eksplikatsioon!D270=0,"",Eksplikatsioon!D270)</f>
        <v>Aatrium/Fuajee</v>
      </c>
      <c r="E269" s="75">
        <f>IF(Eksplikatsioon!F270=0,"",Eksplikatsioon!F270)</f>
        <v>134.30000000000001</v>
      </c>
      <c r="F269" s="33" t="str">
        <f>IF(Eksplikatsioon!H270=0,"",Eksplikatsioon!H270)</f>
        <v/>
      </c>
      <c r="G269" s="33" t="str">
        <f>IF(Eksplikatsioon!J270=0,"",Eksplikatsioon!J270)</f>
        <v>Ainukasutuses pind</v>
      </c>
      <c r="H269" s="33" t="str">
        <f>IF(Eksplikatsioon!K270=0,"",Eksplikatsioon!K270)</f>
        <v>Terviseamet</v>
      </c>
      <c r="I269" s="33" t="str">
        <f>IF(Eksplikatsioon!L270=0,"",Eksplikatsioon!L270)</f>
        <v>PALDISKI MNT _03</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3">
      <c r="A270" s="33" t="str">
        <f>IF(Eksplikatsioon!A271=0,"",Eksplikatsioon!A271)</f>
        <v>04</v>
      </c>
      <c r="B270" s="77" t="str">
        <f>IF(Eksplikatsioon!B271=0,"",Eksplikatsioon!B271)</f>
        <v>447</v>
      </c>
      <c r="C270" s="33" t="str">
        <f>IF(Eksplikatsioon!C271=0,"",Eksplikatsioon!C271)</f>
        <v>ÜÜRITAV PIND</v>
      </c>
      <c r="D270" s="33" t="str">
        <f>IF(Eksplikatsioon!D271=0,"",Eksplikatsioon!D271)</f>
        <v>Puhkeruum</v>
      </c>
      <c r="E270" s="75">
        <f>IF(Eksplikatsioon!F271=0,"",Eksplikatsioon!F271)</f>
        <v>34.9</v>
      </c>
      <c r="F270" s="33" t="str">
        <f>IF(Eksplikatsioon!H271=0,"",Eksplikatsioon!H271)</f>
        <v/>
      </c>
      <c r="G270" s="33" t="str">
        <f>IF(Eksplikatsioon!J271=0,"",Eksplikatsioon!J271)</f>
        <v>Ainukasutuses pind</v>
      </c>
      <c r="H270" s="33" t="str">
        <f>IF(Eksplikatsioon!K271=0,"",Eksplikatsioon!K271)</f>
        <v>Terviseamet</v>
      </c>
      <c r="I270" s="33" t="str">
        <f>IF(Eksplikatsioon!L271=0,"",Eksplikatsioon!L271)</f>
        <v>PALDISKI MNT _03</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3">
      <c r="A271" s="33" t="str">
        <f>IF(Eksplikatsioon!A272=0,"",Eksplikatsioon!A272)</f>
        <v>04</v>
      </c>
      <c r="B271" s="77" t="str">
        <f>IF(Eksplikatsioon!B272=0,"",Eksplikatsioon!B272)</f>
        <v>449</v>
      </c>
      <c r="C271" s="33" t="str">
        <f>IF(Eksplikatsioon!C272=0,"",Eksplikatsioon!C272)</f>
        <v>ÜÜRITAV PIND</v>
      </c>
      <c r="D271" s="33" t="str">
        <f>IF(Eksplikatsioon!D272=0,"",Eksplikatsioon!D272)</f>
        <v>Hoiuruum/Ladu</v>
      </c>
      <c r="E271" s="75">
        <f>IF(Eksplikatsioon!F272=0,"",Eksplikatsioon!F272)</f>
        <v>10.199999999999999</v>
      </c>
      <c r="F271" s="33" t="str">
        <f>IF(Eksplikatsioon!H272=0,"",Eksplikatsioon!H272)</f>
        <v/>
      </c>
      <c r="G271" s="33" t="str">
        <f>IF(Eksplikatsioon!J272=0,"",Eksplikatsioon!J272)</f>
        <v>Ainukasutuses pind</v>
      </c>
      <c r="H271" s="33" t="str">
        <f>IF(Eksplikatsioon!K272=0,"",Eksplikatsioon!K272)</f>
        <v>Terviseamet</v>
      </c>
      <c r="I271" s="33" t="str">
        <f>IF(Eksplikatsioon!L272=0,"",Eksplikatsioon!L272)</f>
        <v>PALDISKI MNT _03</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3">
      <c r="A272" s="33" t="str">
        <f>IF(Eksplikatsioon!A273=0,"",Eksplikatsioon!A273)</f>
        <v>04</v>
      </c>
      <c r="B272" s="77" t="str">
        <f>IF(Eksplikatsioon!B273=0,"",Eksplikatsioon!B273)</f>
        <v>450</v>
      </c>
      <c r="C272" s="33" t="str">
        <f>IF(Eksplikatsioon!C273=0,"",Eksplikatsioon!C273)</f>
        <v>ÜÜRITAV PIND</v>
      </c>
      <c r="D272" s="33" t="str">
        <f>IF(Eksplikatsioon!D273=0,"",Eksplikatsioon!D273)</f>
        <v>Abiruum</v>
      </c>
      <c r="E272" s="75">
        <f>IF(Eksplikatsioon!F273=0,"",Eksplikatsioon!F273)</f>
        <v>6</v>
      </c>
      <c r="F272" s="33" t="str">
        <f>IF(Eksplikatsioon!H273=0,"",Eksplikatsioon!H273)</f>
        <v/>
      </c>
      <c r="G272" s="33" t="str">
        <f>IF(Eksplikatsioon!J273=0,"",Eksplikatsioon!J273)</f>
        <v>Ainukasutuses pind</v>
      </c>
      <c r="H272" s="33" t="str">
        <f>IF(Eksplikatsioon!K273=0,"",Eksplikatsioon!K273)</f>
        <v>Terviseamet</v>
      </c>
      <c r="I272" s="33" t="str">
        <f>IF(Eksplikatsioon!L273=0,"",Eksplikatsioon!L273)</f>
        <v>PALDISKI MNT _03</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3">
      <c r="A273" s="33" t="str">
        <f>IF(Eksplikatsioon!A274=0,"",Eksplikatsioon!A274)</f>
        <v>04</v>
      </c>
      <c r="B273" s="77" t="str">
        <f>IF(Eksplikatsioon!B274=0,"",Eksplikatsioon!B274)</f>
        <v>451</v>
      </c>
      <c r="C273" s="33" t="str">
        <f>IF(Eksplikatsioon!C274=0,"",Eksplikatsioon!C274)</f>
        <v>ÜÜRITAV PIND</v>
      </c>
      <c r="D273" s="33" t="str">
        <f>IF(Eksplikatsioon!D274=0,"",Eksplikatsioon!D274)</f>
        <v>Koristus- ja hooldusruum</v>
      </c>
      <c r="E273" s="75">
        <f>IF(Eksplikatsioon!F274=0,"",Eksplikatsioon!F274)</f>
        <v>3.7</v>
      </c>
      <c r="F273" s="33" t="str">
        <f>IF(Eksplikatsioon!H274=0,"",Eksplikatsioon!H274)</f>
        <v/>
      </c>
      <c r="G273" s="33" t="str">
        <f>IF(Eksplikatsioon!J274=0,"",Eksplikatsioon!J274)</f>
        <v>Ainukasutuses pind</v>
      </c>
      <c r="H273" s="33" t="str">
        <f>IF(Eksplikatsioon!K274=0,"",Eksplikatsioon!K274)</f>
        <v>Terviseamet</v>
      </c>
      <c r="I273" s="33" t="str">
        <f>IF(Eksplikatsioon!L274=0,"",Eksplikatsioon!L274)</f>
        <v>PALDISKI MNT _03</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3">
      <c r="A274" s="33" t="str">
        <f>IF(Eksplikatsioon!A275=0,"",Eksplikatsioon!A275)</f>
        <v>04</v>
      </c>
      <c r="B274" s="77" t="str">
        <f>IF(Eksplikatsioon!B275=0,"",Eksplikatsioon!B275)</f>
        <v>452</v>
      </c>
      <c r="C274" s="33" t="str">
        <f>IF(Eksplikatsioon!C275=0,"",Eksplikatsioon!C275)</f>
        <v>ÜÜRITAV PIND</v>
      </c>
      <c r="D274" s="33" t="str">
        <f>IF(Eksplikatsioon!D275=0,"",Eksplikatsioon!D275)</f>
        <v>WC</v>
      </c>
      <c r="E274" s="75">
        <f>IF(Eksplikatsioon!F275=0,"",Eksplikatsioon!F275)</f>
        <v>2.5</v>
      </c>
      <c r="F274" s="33" t="str">
        <f>IF(Eksplikatsioon!H275=0,"",Eksplikatsioon!H275)</f>
        <v/>
      </c>
      <c r="G274" s="33" t="str">
        <f>IF(Eksplikatsioon!J275=0,"",Eksplikatsioon!J275)</f>
        <v>Ainukasutuses pind</v>
      </c>
      <c r="H274" s="33" t="str">
        <f>IF(Eksplikatsioon!K275=0,"",Eksplikatsioon!K275)</f>
        <v>Terviseamet</v>
      </c>
      <c r="I274" s="33" t="str">
        <f>IF(Eksplikatsioon!L275=0,"",Eksplikatsioon!L275)</f>
        <v>PALDISKI MNT _03</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3">
      <c r="A275" s="33" t="str">
        <f>IF(Eksplikatsioon!A276=0,"",Eksplikatsioon!A276)</f>
        <v>04</v>
      </c>
      <c r="B275" s="77" t="str">
        <f>IF(Eksplikatsioon!B276=0,"",Eksplikatsioon!B276)</f>
        <v>453</v>
      </c>
      <c r="C275" s="33" t="str">
        <f>IF(Eksplikatsioon!C276=0,"",Eksplikatsioon!C276)</f>
        <v>ÜÜRITAV PIND</v>
      </c>
      <c r="D275" s="33" t="str">
        <f>IF(Eksplikatsioon!D276=0,"",Eksplikatsioon!D276)</f>
        <v>Koridor</v>
      </c>
      <c r="E275" s="75">
        <f>IF(Eksplikatsioon!F276=0,"",Eksplikatsioon!F276)</f>
        <v>154.30000000000001</v>
      </c>
      <c r="F275" s="33" t="str">
        <f>IF(Eksplikatsioon!H276=0,"",Eksplikatsioon!H276)</f>
        <v/>
      </c>
      <c r="G275" s="33" t="str">
        <f>IF(Eksplikatsioon!J276=0,"",Eksplikatsioon!J276)</f>
        <v>Ainukasutuses pind</v>
      </c>
      <c r="H275" s="33" t="str">
        <f>IF(Eksplikatsioon!K276=0,"",Eksplikatsioon!K276)</f>
        <v>Terviseamet</v>
      </c>
      <c r="I275" s="33" t="str">
        <f>IF(Eksplikatsioon!L276=0,"",Eksplikatsioon!L276)</f>
        <v>PALDISKI MNT _03</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3">
      <c r="A276" s="33" t="str">
        <f>IF(Eksplikatsioon!A277=0,"",Eksplikatsioon!A277)</f>
        <v>04</v>
      </c>
      <c r="B276" s="77" t="str">
        <f>IF(Eksplikatsioon!B277=0,"",Eksplikatsioon!B277)</f>
        <v>454</v>
      </c>
      <c r="C276" s="33" t="str">
        <f>IF(Eksplikatsioon!C277=0,"",Eksplikatsioon!C277)</f>
        <v>ÜÜRITAV PIND</v>
      </c>
      <c r="D276" s="33" t="str">
        <f>IF(Eksplikatsioon!D277=0,"",Eksplikatsioon!D277)</f>
        <v>Nõupidamise ruum</v>
      </c>
      <c r="E276" s="75">
        <f>IF(Eksplikatsioon!F277=0,"",Eksplikatsioon!F277)</f>
        <v>20.9</v>
      </c>
      <c r="F276" s="33" t="str">
        <f>IF(Eksplikatsioon!H277=0,"",Eksplikatsioon!H277)</f>
        <v/>
      </c>
      <c r="G276" s="33" t="str">
        <f>IF(Eksplikatsioon!J277=0,"",Eksplikatsioon!J277)</f>
        <v>Ainukasutuses pind</v>
      </c>
      <c r="H276" s="33" t="str">
        <f>IF(Eksplikatsioon!K277=0,"",Eksplikatsioon!K277)</f>
        <v>Terviseamet</v>
      </c>
      <c r="I276" s="33" t="str">
        <f>IF(Eksplikatsioon!L277=0,"",Eksplikatsioon!L277)</f>
        <v>PALDISKI MNT _03</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3">
      <c r="A277" s="33" t="str">
        <f>IF(Eksplikatsioon!A278=0,"",Eksplikatsioon!A278)</f>
        <v>04</v>
      </c>
      <c r="B277" s="77" t="str">
        <f>IF(Eksplikatsioon!B278=0,"",Eksplikatsioon!B278)</f>
        <v>480</v>
      </c>
      <c r="C277" s="33" t="str">
        <f>IF(Eksplikatsioon!C278=0,"",Eksplikatsioon!C278)</f>
        <v>VERTIKAALSETE ÜHENDUSTEEDE PIND</v>
      </c>
      <c r="D277" s="33" t="str">
        <f>IF(Eksplikatsioon!D278=0,"",Eksplikatsioon!D278)</f>
        <v>Lift</v>
      </c>
      <c r="E277" s="75">
        <f>IF(Eksplikatsioon!F278=0,"",Eksplikatsioon!F278)</f>
        <v>3.8</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3">
      <c r="A278" s="33" t="str">
        <f>IF(Eksplikatsioon!A279=0,"",Eksplikatsioon!A279)</f>
        <v>04</v>
      </c>
      <c r="B278" s="77" t="str">
        <f>IF(Eksplikatsioon!B279=0,"",Eksplikatsioon!B279)</f>
        <v>481</v>
      </c>
      <c r="C278" s="33" t="str">
        <f>IF(Eksplikatsioon!C279=0,"",Eksplikatsioon!C279)</f>
        <v>VERTIKAALSETE ÜHENDUSTEEDE PIND</v>
      </c>
      <c r="D278" s="33" t="str">
        <f>IF(Eksplikatsioon!D279=0,"",Eksplikatsioon!D279)</f>
        <v>Lift</v>
      </c>
      <c r="E278" s="75">
        <f>IF(Eksplikatsioon!F279=0,"",Eksplikatsioon!F279)</f>
        <v>3.8</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3">
      <c r="A279" s="33" t="str">
        <f>IF(Eksplikatsioon!A280=0,"",Eksplikatsioon!A280)</f>
        <v>04</v>
      </c>
      <c r="B279" s="77" t="str">
        <f>IF(Eksplikatsioon!B280=0,"",Eksplikatsioon!B280)</f>
        <v>481a</v>
      </c>
      <c r="C279" s="33" t="str">
        <f>IF(Eksplikatsioon!C280=0,"",Eksplikatsioon!C280)</f>
        <v>VERTIKAALSETE ÜHENDUSTEEDE PIND</v>
      </c>
      <c r="D279" s="33" t="str">
        <f>IF(Eksplikatsioon!D280=0,"",Eksplikatsioon!D280)</f>
        <v>Šaht</v>
      </c>
      <c r="E279" s="75">
        <f>IF(Eksplikatsioon!F280=0,"",Eksplikatsioon!F280)</f>
        <v>0.7</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3">
      <c r="A280" s="33" t="str">
        <f>IF(Eksplikatsioon!A281=0,"",Eksplikatsioon!A281)</f>
        <v>04</v>
      </c>
      <c r="B280" s="77" t="str">
        <f>IF(Eksplikatsioon!B281=0,"",Eksplikatsioon!B281)</f>
        <v>490</v>
      </c>
      <c r="C280" s="33" t="str">
        <f>IF(Eksplikatsioon!C281=0,"",Eksplikatsioon!C281)</f>
        <v>VERTIKAALSETE ÜHENDUSTEEDE PIND</v>
      </c>
      <c r="D280" s="33" t="str">
        <f>IF(Eksplikatsioon!D281=0,"",Eksplikatsioon!D281)</f>
        <v>Šaht</v>
      </c>
      <c r="E280" s="75">
        <f>IF(Eksplikatsioon!F281=0,"",Eksplikatsioon!F281)</f>
        <v>5.6</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3">
      <c r="A281" s="33" t="str">
        <f>IF(Eksplikatsioon!A282=0,"",Eksplikatsioon!A282)</f>
        <v>04</v>
      </c>
      <c r="B281" s="77" t="str">
        <f>IF(Eksplikatsioon!B282=0,"",Eksplikatsioon!B282)</f>
        <v>491</v>
      </c>
      <c r="C281" s="33" t="str">
        <f>IF(Eksplikatsioon!C282=0,"",Eksplikatsioon!C282)</f>
        <v>VERTIKAALSETE ÜHENDUSTEEDE PIND</v>
      </c>
      <c r="D281" s="33" t="str">
        <f>IF(Eksplikatsioon!D282=0,"",Eksplikatsioon!D282)</f>
        <v>Šaht</v>
      </c>
      <c r="E281" s="75">
        <f>IF(Eksplikatsioon!F282=0,"",Eksplikatsioon!F282)</f>
        <v>3.2</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3">
      <c r="A282" s="33" t="str">
        <f>IF(Eksplikatsioon!A283=0,"",Eksplikatsioon!A283)</f>
        <v>04</v>
      </c>
      <c r="B282" s="77" t="str">
        <f>IF(Eksplikatsioon!B283=0,"",Eksplikatsioon!B283)</f>
        <v>492</v>
      </c>
      <c r="C282" s="33" t="str">
        <f>IF(Eksplikatsioon!C283=0,"",Eksplikatsioon!C283)</f>
        <v>VERTIKAALSETE ÜHENDUSTEEDE PIND</v>
      </c>
      <c r="D282" s="33" t="str">
        <f>IF(Eksplikatsioon!D283=0,"",Eksplikatsioon!D283)</f>
        <v>Šaht</v>
      </c>
      <c r="E282" s="75">
        <f>IF(Eksplikatsioon!F283=0,"",Eksplikatsioon!F283)</f>
        <v>3</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3">
      <c r="A283" s="33" t="str">
        <f>IF(Eksplikatsioon!A284=0,"",Eksplikatsioon!A284)</f>
        <v>04</v>
      </c>
      <c r="B283" s="77" t="str">
        <f>IF(Eksplikatsioon!B284=0,"",Eksplikatsioon!B284)</f>
        <v>493</v>
      </c>
      <c r="C283" s="33" t="str">
        <f>IF(Eksplikatsioon!C284=0,"",Eksplikatsioon!C284)</f>
        <v>VERTIKAALSETE ÜHENDUSTEEDE PIND</v>
      </c>
      <c r="D283" s="33" t="str">
        <f>IF(Eksplikatsioon!D284=0,"",Eksplikatsioon!D284)</f>
        <v>Šaht</v>
      </c>
      <c r="E283" s="75">
        <f>IF(Eksplikatsioon!F284=0,"",Eksplikatsioon!F284)</f>
        <v>1</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3">
      <c r="A284" s="33" t="str">
        <f>IF(Eksplikatsioon!A285=0,"",Eksplikatsioon!A285)</f>
        <v>04</v>
      </c>
      <c r="B284" s="77" t="str">
        <f>IF(Eksplikatsioon!B285=0,"",Eksplikatsioon!B285)</f>
        <v>495</v>
      </c>
      <c r="C284" s="33" t="str">
        <f>IF(Eksplikatsioon!C285=0,"",Eksplikatsioon!C285)</f>
        <v>KORRUSE AVATUD NETOPIND</v>
      </c>
      <c r="D284" s="33" t="str">
        <f>IF(Eksplikatsioon!D285=0,"",Eksplikatsioon!D285)</f>
        <v>Terrass</v>
      </c>
      <c r="E284" s="75">
        <f>IF(Eksplikatsioon!F285=0,"",Eksplikatsioon!F285)</f>
        <v>217</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3">
      <c r="A285" s="33" t="str">
        <f>IF(Eksplikatsioon!A286=0,"",Eksplikatsioon!A286)</f>
        <v>04</v>
      </c>
      <c r="B285" s="77" t="str">
        <f>IF(Eksplikatsioon!B286=0,"",Eksplikatsioon!B286)</f>
        <v>494</v>
      </c>
      <c r="C285" s="33" t="str">
        <f>IF(Eksplikatsioon!C286=0,"",Eksplikatsioon!C286)</f>
        <v>KORRUSE AVATUD NETOPIND</v>
      </c>
      <c r="D285" s="33" t="str">
        <f>IF(Eksplikatsioon!D286=0,"",Eksplikatsioon!D286)</f>
        <v>Terrass</v>
      </c>
      <c r="E285" s="75">
        <f>IF(Eksplikatsioon!F286=0,"",Eksplikatsioon!F286)</f>
        <v>229.3</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3">
      <c r="A286" s="33" t="str">
        <f>IF(Eksplikatsioon!A287=0,"",Eksplikatsioon!A287)</f>
        <v>05</v>
      </c>
      <c r="B286" s="77" t="str">
        <f>IF(Eksplikatsioon!B287=0,"",Eksplikatsioon!B287)</f>
        <v>500</v>
      </c>
      <c r="C286" s="33" t="str">
        <f>IF(Eksplikatsioon!C287=0,"",Eksplikatsioon!C287)</f>
        <v>ÜÜRITAV PIND</v>
      </c>
      <c r="D286" s="33" t="str">
        <f>IF(Eksplikatsioon!D287=0,"",Eksplikatsioon!D287)</f>
        <v>Koridor</v>
      </c>
      <c r="E286" s="75">
        <f>IF(Eksplikatsioon!F287=0,"",Eksplikatsioon!F287)</f>
        <v>21.2</v>
      </c>
      <c r="F286" s="33" t="str">
        <f>IF(Eksplikatsioon!H287=0,"",Eksplikatsioon!H287)</f>
        <v/>
      </c>
      <c r="G286" s="33" t="str">
        <f>IF(Eksplikatsioon!J287=0,"",Eksplikatsioon!J287)</f>
        <v>Ainukasutuses pind</v>
      </c>
      <c r="H286" s="33" t="str">
        <f>IF(Eksplikatsioon!K287=0,"",Eksplikatsioon!K287)</f>
        <v>Terviseamet</v>
      </c>
      <c r="I286" s="33" t="str">
        <f>IF(Eksplikatsioon!L287=0,"",Eksplikatsioon!L287)</f>
        <v>PALDISKI MNT _03</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3">
      <c r="A287" s="33" t="str">
        <f>IF(Eksplikatsioon!A288=0,"",Eksplikatsioon!A288)</f>
        <v>05</v>
      </c>
      <c r="B287" s="77" t="str">
        <f>IF(Eksplikatsioon!B288=0,"",Eksplikatsioon!B288)</f>
        <v>501</v>
      </c>
      <c r="C287" s="33" t="str">
        <f>IF(Eksplikatsioon!C288=0,"",Eksplikatsioon!C288)</f>
        <v>VERTIKAALSETE ÜHENDUSTEEDE PIND</v>
      </c>
      <c r="D287" s="33" t="str">
        <f>IF(Eksplikatsioon!D288=0,"",Eksplikatsioon!D288)</f>
        <v>Trepp/Trepikoda</v>
      </c>
      <c r="E287" s="75">
        <f>IF(Eksplikatsioon!F288=0,"",Eksplikatsioon!F288)</f>
        <v>11.7</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3">
      <c r="A288" s="33" t="str">
        <f>IF(Eksplikatsioon!A289=0,"",Eksplikatsioon!A289)</f>
        <v>05</v>
      </c>
      <c r="B288" s="77" t="str">
        <f>IF(Eksplikatsioon!B289=0,"",Eksplikatsioon!B289)</f>
        <v>502</v>
      </c>
      <c r="C288" s="33" t="str">
        <f>IF(Eksplikatsioon!C289=0,"",Eksplikatsioon!C289)</f>
        <v>VERTIKAALSETE ÜHENDUSTEEDE PIND</v>
      </c>
      <c r="D288" s="33" t="str">
        <f>IF(Eksplikatsioon!D289=0,"",Eksplikatsioon!D289)</f>
        <v>Trepp/Trepikoda</v>
      </c>
      <c r="E288" s="75">
        <f>IF(Eksplikatsioon!F289=0,"",Eksplikatsioon!F289)</f>
        <v>15.2</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3">
      <c r="A289" s="33" t="str">
        <f>IF(Eksplikatsioon!A290=0,"",Eksplikatsioon!A290)</f>
        <v>05</v>
      </c>
      <c r="B289" s="77" t="str">
        <f>IF(Eksplikatsioon!B290=0,"",Eksplikatsioon!B290)</f>
        <v>503</v>
      </c>
      <c r="C289" s="33" t="str">
        <f>IF(Eksplikatsioon!C290=0,"",Eksplikatsioon!C290)</f>
        <v>VERTIKAALSETE ÜHENDUSTEEDE PIND</v>
      </c>
      <c r="D289" s="33" t="str">
        <f>IF(Eksplikatsioon!D290=0,"",Eksplikatsioon!D290)</f>
        <v>Trepp/Trepikoda</v>
      </c>
      <c r="E289" s="75">
        <f>IF(Eksplikatsioon!F290=0,"",Eksplikatsioon!F290)</f>
        <v>15.4</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3">
      <c r="A290" s="33" t="str">
        <f>IF(Eksplikatsioon!A291=0,"",Eksplikatsioon!A291)</f>
        <v>05</v>
      </c>
      <c r="B290" s="77" t="str">
        <f>IF(Eksplikatsioon!B291=0,"",Eksplikatsioon!B291)</f>
        <v>504</v>
      </c>
      <c r="C290" s="33" t="str">
        <f>IF(Eksplikatsioon!C291=0,"",Eksplikatsioon!C291)</f>
        <v>ÜÜRITAV PIND</v>
      </c>
      <c r="D290" s="33" t="str">
        <f>IF(Eksplikatsioon!D291=0,"",Eksplikatsioon!D291)</f>
        <v>Kabinet/Büroo</v>
      </c>
      <c r="E290" s="75">
        <f>IF(Eksplikatsioon!F291=0,"",Eksplikatsioon!F291)</f>
        <v>29.6</v>
      </c>
      <c r="F290" s="33" t="str">
        <f>IF(Eksplikatsioon!H291=0,"",Eksplikatsioon!H291)</f>
        <v/>
      </c>
      <c r="G290" s="33" t="str">
        <f>IF(Eksplikatsioon!J291=0,"",Eksplikatsioon!J291)</f>
        <v>Ainukasutuses pind</v>
      </c>
      <c r="H290" s="33" t="str">
        <f>IF(Eksplikatsioon!K291=0,"",Eksplikatsioon!K291)</f>
        <v>Terviseamet</v>
      </c>
      <c r="I290" s="33" t="str">
        <f>IF(Eksplikatsioon!L291=0,"",Eksplikatsioon!L291)</f>
        <v>PALDISKI MNT _03</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3">
      <c r="A291" s="33" t="str">
        <f>IF(Eksplikatsioon!A292=0,"",Eksplikatsioon!A292)</f>
        <v>05</v>
      </c>
      <c r="B291" s="77" t="str">
        <f>IF(Eksplikatsioon!B292=0,"",Eksplikatsioon!B292)</f>
        <v>505</v>
      </c>
      <c r="C291" s="33" t="str">
        <f>IF(Eksplikatsioon!C292=0,"",Eksplikatsioon!C292)</f>
        <v>ÜÜRITAV PIND</v>
      </c>
      <c r="D291" s="33" t="str">
        <f>IF(Eksplikatsioon!D292=0,"",Eksplikatsioon!D292)</f>
        <v>Kabinet/Büroo</v>
      </c>
      <c r="E291" s="75">
        <f>IF(Eksplikatsioon!F292=0,"",Eksplikatsioon!F292)</f>
        <v>13.8</v>
      </c>
      <c r="F291" s="33" t="str">
        <f>IF(Eksplikatsioon!H292=0,"",Eksplikatsioon!H292)</f>
        <v/>
      </c>
      <c r="G291" s="33" t="str">
        <f>IF(Eksplikatsioon!J292=0,"",Eksplikatsioon!J292)</f>
        <v>Ainukasutuses pind</v>
      </c>
      <c r="H291" s="33" t="str">
        <f>IF(Eksplikatsioon!K292=0,"",Eksplikatsioon!K292)</f>
        <v>Terviseamet</v>
      </c>
      <c r="I291" s="33" t="str">
        <f>IF(Eksplikatsioon!L292=0,"",Eksplikatsioon!L292)</f>
        <v>PALDISKI MNT _03</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3">
      <c r="A292" s="33" t="str">
        <f>IF(Eksplikatsioon!A293=0,"",Eksplikatsioon!A293)</f>
        <v>05</v>
      </c>
      <c r="B292" s="77" t="str">
        <f>IF(Eksplikatsioon!B293=0,"",Eksplikatsioon!B293)</f>
        <v>506</v>
      </c>
      <c r="C292" s="33" t="str">
        <f>IF(Eksplikatsioon!C293=0,"",Eksplikatsioon!C293)</f>
        <v>ÜÜRITAV PIND</v>
      </c>
      <c r="D292" s="33" t="str">
        <f>IF(Eksplikatsioon!D293=0,"",Eksplikatsioon!D293)</f>
        <v>Kabinet/Büroo</v>
      </c>
      <c r="E292" s="75">
        <f>IF(Eksplikatsioon!F293=0,"",Eksplikatsioon!F293)</f>
        <v>12.3</v>
      </c>
      <c r="F292" s="33" t="str">
        <f>IF(Eksplikatsioon!H293=0,"",Eksplikatsioon!H293)</f>
        <v/>
      </c>
      <c r="G292" s="33" t="str">
        <f>IF(Eksplikatsioon!J293=0,"",Eksplikatsioon!J293)</f>
        <v>Ainukasutuses pind</v>
      </c>
      <c r="H292" s="33" t="str">
        <f>IF(Eksplikatsioon!K293=0,"",Eksplikatsioon!K293)</f>
        <v>Terviseamet</v>
      </c>
      <c r="I292" s="33" t="str">
        <f>IF(Eksplikatsioon!L293=0,"",Eksplikatsioon!L293)</f>
        <v>PALDISKI MNT _03</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3">
      <c r="A293" s="33" t="str">
        <f>IF(Eksplikatsioon!A294=0,"",Eksplikatsioon!A294)</f>
        <v>05</v>
      </c>
      <c r="B293" s="77" t="str">
        <f>IF(Eksplikatsioon!B294=0,"",Eksplikatsioon!B294)</f>
        <v>507</v>
      </c>
      <c r="C293" s="33" t="str">
        <f>IF(Eksplikatsioon!C294=0,"",Eksplikatsioon!C294)</f>
        <v>ÜÜRITAV PIND</v>
      </c>
      <c r="D293" s="33" t="str">
        <f>IF(Eksplikatsioon!D294=0,"",Eksplikatsioon!D294)</f>
        <v>Kabinet/Büroo</v>
      </c>
      <c r="E293" s="75">
        <f>IF(Eksplikatsioon!F294=0,"",Eksplikatsioon!F294)</f>
        <v>10.7</v>
      </c>
      <c r="F293" s="33" t="str">
        <f>IF(Eksplikatsioon!H294=0,"",Eksplikatsioon!H294)</f>
        <v/>
      </c>
      <c r="G293" s="33" t="str">
        <f>IF(Eksplikatsioon!J294=0,"",Eksplikatsioon!J294)</f>
        <v>Ainukasutuses pind</v>
      </c>
      <c r="H293" s="33" t="str">
        <f>IF(Eksplikatsioon!K294=0,"",Eksplikatsioon!K294)</f>
        <v>Terviseamet</v>
      </c>
      <c r="I293" s="33" t="str">
        <f>IF(Eksplikatsioon!L294=0,"",Eksplikatsioon!L294)</f>
        <v>PALDISKI MNT _03</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3">
      <c r="A294" s="33" t="str">
        <f>IF(Eksplikatsioon!A295=0,"",Eksplikatsioon!A295)</f>
        <v>05</v>
      </c>
      <c r="B294" s="77" t="str">
        <f>IF(Eksplikatsioon!B295=0,"",Eksplikatsioon!B295)</f>
        <v>508</v>
      </c>
      <c r="C294" s="33" t="str">
        <f>IF(Eksplikatsioon!C295=0,"",Eksplikatsioon!C295)</f>
        <v>ÜÜRITAV PIND</v>
      </c>
      <c r="D294" s="33" t="str">
        <f>IF(Eksplikatsioon!D295=0,"",Eksplikatsioon!D295)</f>
        <v>Kabinet/Büroo</v>
      </c>
      <c r="E294" s="75">
        <f>IF(Eksplikatsioon!F295=0,"",Eksplikatsioon!F295)</f>
        <v>18.100000000000001</v>
      </c>
      <c r="F294" s="33" t="str">
        <f>IF(Eksplikatsioon!H295=0,"",Eksplikatsioon!H295)</f>
        <v/>
      </c>
      <c r="G294" s="33" t="str">
        <f>IF(Eksplikatsioon!J295=0,"",Eksplikatsioon!J295)</f>
        <v>Ainukasutuses pind</v>
      </c>
      <c r="H294" s="33" t="str">
        <f>IF(Eksplikatsioon!K295=0,"",Eksplikatsioon!K295)</f>
        <v>Terviseamet</v>
      </c>
      <c r="I294" s="33" t="str">
        <f>IF(Eksplikatsioon!L295=0,"",Eksplikatsioon!L295)</f>
        <v>PALDISKI MNT _03</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3">
      <c r="A295" s="33" t="str">
        <f>IF(Eksplikatsioon!A296=0,"",Eksplikatsioon!A296)</f>
        <v>05</v>
      </c>
      <c r="B295" s="77" t="str">
        <f>IF(Eksplikatsioon!B296=0,"",Eksplikatsioon!B296)</f>
        <v>509</v>
      </c>
      <c r="C295" s="33" t="str">
        <f>IF(Eksplikatsioon!C296=0,"",Eksplikatsioon!C296)</f>
        <v>ÜÜRITAV PIND</v>
      </c>
      <c r="D295" s="33" t="str">
        <f>IF(Eksplikatsioon!D296=0,"",Eksplikatsioon!D296)</f>
        <v>Kabinet/Büroo</v>
      </c>
      <c r="E295" s="75">
        <f>IF(Eksplikatsioon!F296=0,"",Eksplikatsioon!F296)</f>
        <v>10.4</v>
      </c>
      <c r="F295" s="33" t="str">
        <f>IF(Eksplikatsioon!H296=0,"",Eksplikatsioon!H296)</f>
        <v/>
      </c>
      <c r="G295" s="33" t="str">
        <f>IF(Eksplikatsioon!J296=0,"",Eksplikatsioon!J296)</f>
        <v>Ainukasutuses pind</v>
      </c>
      <c r="H295" s="33" t="str">
        <f>IF(Eksplikatsioon!K296=0,"",Eksplikatsioon!K296)</f>
        <v>Terviseamet</v>
      </c>
      <c r="I295" s="33" t="str">
        <f>IF(Eksplikatsioon!L296=0,"",Eksplikatsioon!L296)</f>
        <v>PALDISKI MNT _03</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3">
      <c r="A296" s="33" t="str">
        <f>IF(Eksplikatsioon!A297=0,"",Eksplikatsioon!A297)</f>
        <v>05</v>
      </c>
      <c r="B296" s="77" t="str">
        <f>IF(Eksplikatsioon!B297=0,"",Eksplikatsioon!B297)</f>
        <v>510</v>
      </c>
      <c r="C296" s="33" t="str">
        <f>IF(Eksplikatsioon!C297=0,"",Eksplikatsioon!C297)</f>
        <v>ÜÜRITAV PIND</v>
      </c>
      <c r="D296" s="33" t="str">
        <f>IF(Eksplikatsioon!D297=0,"",Eksplikatsioon!D297)</f>
        <v>Kabinet/Büroo</v>
      </c>
      <c r="E296" s="75">
        <f>IF(Eksplikatsioon!F297=0,"",Eksplikatsioon!F297)</f>
        <v>15.3</v>
      </c>
      <c r="F296" s="33" t="str">
        <f>IF(Eksplikatsioon!H297=0,"",Eksplikatsioon!H297)</f>
        <v/>
      </c>
      <c r="G296" s="33" t="str">
        <f>IF(Eksplikatsioon!J297=0,"",Eksplikatsioon!J297)</f>
        <v>Ainukasutuses pind</v>
      </c>
      <c r="H296" s="33" t="str">
        <f>IF(Eksplikatsioon!K297=0,"",Eksplikatsioon!K297)</f>
        <v>Terviseamet</v>
      </c>
      <c r="I296" s="33" t="str">
        <f>IF(Eksplikatsioon!L297=0,"",Eksplikatsioon!L297)</f>
        <v>PALDISKI MNT _03</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3">
      <c r="A297" s="33" t="str">
        <f>IF(Eksplikatsioon!A298=0,"",Eksplikatsioon!A298)</f>
        <v>05</v>
      </c>
      <c r="B297" s="77" t="str">
        <f>IF(Eksplikatsioon!B298=0,"",Eksplikatsioon!B298)</f>
        <v>511</v>
      </c>
      <c r="C297" s="33" t="str">
        <f>IF(Eksplikatsioon!C298=0,"",Eksplikatsioon!C298)</f>
        <v>ÜÜRITAV PIND</v>
      </c>
      <c r="D297" s="33" t="str">
        <f>IF(Eksplikatsioon!D298=0,"",Eksplikatsioon!D298)</f>
        <v>Kabinet/Büroo</v>
      </c>
      <c r="E297" s="75">
        <f>IF(Eksplikatsioon!F298=0,"",Eksplikatsioon!F298)</f>
        <v>13</v>
      </c>
      <c r="F297" s="33" t="str">
        <f>IF(Eksplikatsioon!H298=0,"",Eksplikatsioon!H298)</f>
        <v/>
      </c>
      <c r="G297" s="33" t="str">
        <f>IF(Eksplikatsioon!J298=0,"",Eksplikatsioon!J298)</f>
        <v>Ainukasutuses pind</v>
      </c>
      <c r="H297" s="33" t="str">
        <f>IF(Eksplikatsioon!K298=0,"",Eksplikatsioon!K298)</f>
        <v>Terviseamet</v>
      </c>
      <c r="I297" s="33" t="str">
        <f>IF(Eksplikatsioon!L298=0,"",Eksplikatsioon!L298)</f>
        <v>PALDISKI MNT _03</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3">
      <c r="A298" s="33" t="str">
        <f>IF(Eksplikatsioon!A299=0,"",Eksplikatsioon!A299)</f>
        <v>05</v>
      </c>
      <c r="B298" s="77" t="str">
        <f>IF(Eksplikatsioon!B299=0,"",Eksplikatsioon!B299)</f>
        <v>512</v>
      </c>
      <c r="C298" s="33" t="str">
        <f>IF(Eksplikatsioon!C299=0,"",Eksplikatsioon!C299)</f>
        <v>ÜÜRITAV PIND</v>
      </c>
      <c r="D298" s="33" t="str">
        <f>IF(Eksplikatsioon!D299=0,"",Eksplikatsioon!D299)</f>
        <v>Kabinet/Büroo</v>
      </c>
      <c r="E298" s="75">
        <f>IF(Eksplikatsioon!F299=0,"",Eksplikatsioon!F299)</f>
        <v>15.3</v>
      </c>
      <c r="F298" s="33" t="str">
        <f>IF(Eksplikatsioon!H299=0,"",Eksplikatsioon!H299)</f>
        <v/>
      </c>
      <c r="G298" s="33" t="str">
        <f>IF(Eksplikatsioon!J299=0,"",Eksplikatsioon!J299)</f>
        <v>Ainukasutuses pind</v>
      </c>
      <c r="H298" s="33" t="str">
        <f>IF(Eksplikatsioon!K299=0,"",Eksplikatsioon!K299)</f>
        <v>Terviseamet</v>
      </c>
      <c r="I298" s="33" t="str">
        <f>IF(Eksplikatsioon!L299=0,"",Eksplikatsioon!L299)</f>
        <v>PALDISKI MNT _03</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3">
      <c r="A299" s="33" t="str">
        <f>IF(Eksplikatsioon!A300=0,"",Eksplikatsioon!A300)</f>
        <v>05</v>
      </c>
      <c r="B299" s="77" t="str">
        <f>IF(Eksplikatsioon!B300=0,"",Eksplikatsioon!B300)</f>
        <v>513</v>
      </c>
      <c r="C299" s="33" t="str">
        <f>IF(Eksplikatsioon!C300=0,"",Eksplikatsioon!C300)</f>
        <v>ÜÜRITAV PIND</v>
      </c>
      <c r="D299" s="33" t="str">
        <f>IF(Eksplikatsioon!D300=0,"",Eksplikatsioon!D300)</f>
        <v>Kabinet/Büroo</v>
      </c>
      <c r="E299" s="75">
        <f>IF(Eksplikatsioon!F300=0,"",Eksplikatsioon!F300)</f>
        <v>9.6</v>
      </c>
      <c r="F299" s="33" t="str">
        <f>IF(Eksplikatsioon!H300=0,"",Eksplikatsioon!H300)</f>
        <v/>
      </c>
      <c r="G299" s="33" t="str">
        <f>IF(Eksplikatsioon!J300=0,"",Eksplikatsioon!J300)</f>
        <v>Ainukasutuses pind</v>
      </c>
      <c r="H299" s="33" t="str">
        <f>IF(Eksplikatsioon!K300=0,"",Eksplikatsioon!K300)</f>
        <v>Terviseamet</v>
      </c>
      <c r="I299" s="33" t="str">
        <f>IF(Eksplikatsioon!L300=0,"",Eksplikatsioon!L300)</f>
        <v>PALDISKI MNT _03</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3">
      <c r="A300" s="33" t="str">
        <f>IF(Eksplikatsioon!A301=0,"",Eksplikatsioon!A301)</f>
        <v>05</v>
      </c>
      <c r="B300" s="77" t="str">
        <f>IF(Eksplikatsioon!B301=0,"",Eksplikatsioon!B301)</f>
        <v>514</v>
      </c>
      <c r="C300" s="33" t="str">
        <f>IF(Eksplikatsioon!C301=0,"",Eksplikatsioon!C301)</f>
        <v>TEHNOPIND</v>
      </c>
      <c r="D300" s="33" t="str">
        <f>IF(Eksplikatsioon!D301=0,"",Eksplikatsioon!D301)</f>
        <v>Elektrikilp</v>
      </c>
      <c r="E300" s="75">
        <f>IF(Eksplikatsioon!F301=0,"",Eksplikatsioon!F301)</f>
        <v>4.7</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3">
      <c r="A301" s="33" t="str">
        <f>IF(Eksplikatsioon!A302=0,"",Eksplikatsioon!A302)</f>
        <v>05</v>
      </c>
      <c r="B301" s="77" t="str">
        <f>IF(Eksplikatsioon!B302=0,"",Eksplikatsioon!B302)</f>
        <v>515</v>
      </c>
      <c r="C301" s="33" t="str">
        <f>IF(Eksplikatsioon!C302=0,"",Eksplikatsioon!C302)</f>
        <v>ÜÜRITAV PIND</v>
      </c>
      <c r="D301" s="33" t="str">
        <f>IF(Eksplikatsioon!D302=0,"",Eksplikatsioon!D302)</f>
        <v>WC</v>
      </c>
      <c r="E301" s="75">
        <f>IF(Eksplikatsioon!F302=0,"",Eksplikatsioon!F302)</f>
        <v>4.5999999999999996</v>
      </c>
      <c r="F301" s="33" t="str">
        <f>IF(Eksplikatsioon!H302=0,"",Eksplikatsioon!H302)</f>
        <v/>
      </c>
      <c r="G301" s="33" t="str">
        <f>IF(Eksplikatsioon!J302=0,"",Eksplikatsioon!J302)</f>
        <v>Ainukasutuses pind</v>
      </c>
      <c r="H301" s="33" t="str">
        <f>IF(Eksplikatsioon!K302=0,"",Eksplikatsioon!K302)</f>
        <v>Terviseamet</v>
      </c>
      <c r="I301" s="33" t="str">
        <f>IF(Eksplikatsioon!L302=0,"",Eksplikatsioon!L302)</f>
        <v>PALDISKI MNT _03</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3">
      <c r="A302" s="33" t="str">
        <f>IF(Eksplikatsioon!A303=0,"",Eksplikatsioon!A303)</f>
        <v>05</v>
      </c>
      <c r="B302" s="77" t="str">
        <f>IF(Eksplikatsioon!B303=0,"",Eksplikatsioon!B303)</f>
        <v>516</v>
      </c>
      <c r="C302" s="33" t="str">
        <f>IF(Eksplikatsioon!C303=0,"",Eksplikatsioon!C303)</f>
        <v>ÜÜRITAV PIND</v>
      </c>
      <c r="D302" s="33" t="str">
        <f>IF(Eksplikatsioon!D303=0,"",Eksplikatsioon!D303)</f>
        <v>Kabinet/Büroo</v>
      </c>
      <c r="E302" s="75">
        <f>IF(Eksplikatsioon!F303=0,"",Eksplikatsioon!F303)</f>
        <v>15.5</v>
      </c>
      <c r="F302" s="33" t="str">
        <f>IF(Eksplikatsioon!H303=0,"",Eksplikatsioon!H303)</f>
        <v/>
      </c>
      <c r="G302" s="33" t="str">
        <f>IF(Eksplikatsioon!J303=0,"",Eksplikatsioon!J303)</f>
        <v>Ainukasutuses pind</v>
      </c>
      <c r="H302" s="33" t="str">
        <f>IF(Eksplikatsioon!K303=0,"",Eksplikatsioon!K303)</f>
        <v>Terviseamet</v>
      </c>
      <c r="I302" s="33" t="str">
        <f>IF(Eksplikatsioon!L303=0,"",Eksplikatsioon!L303)</f>
        <v>PALDISKI MNT _03</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3">
      <c r="A303" s="33" t="str">
        <f>IF(Eksplikatsioon!A304=0,"",Eksplikatsioon!A304)</f>
        <v>05</v>
      </c>
      <c r="B303" s="77" t="str">
        <f>IF(Eksplikatsioon!B304=0,"",Eksplikatsioon!B304)</f>
        <v>517</v>
      </c>
      <c r="C303" s="33" t="str">
        <f>IF(Eksplikatsioon!C304=0,"",Eksplikatsioon!C304)</f>
        <v>ÜÜRITAV PIND</v>
      </c>
      <c r="D303" s="33" t="str">
        <f>IF(Eksplikatsioon!D304=0,"",Eksplikatsioon!D304)</f>
        <v>Kabinet/Büroo</v>
      </c>
      <c r="E303" s="75">
        <f>IF(Eksplikatsioon!F304=0,"",Eksplikatsioon!F304)</f>
        <v>15.4</v>
      </c>
      <c r="F303" s="33" t="str">
        <f>IF(Eksplikatsioon!H304=0,"",Eksplikatsioon!H304)</f>
        <v/>
      </c>
      <c r="G303" s="33" t="str">
        <f>IF(Eksplikatsioon!J304=0,"",Eksplikatsioon!J304)</f>
        <v>Ainukasutuses pind</v>
      </c>
      <c r="H303" s="33" t="str">
        <f>IF(Eksplikatsioon!K304=0,"",Eksplikatsioon!K304)</f>
        <v>Terviseamet</v>
      </c>
      <c r="I303" s="33" t="str">
        <f>IF(Eksplikatsioon!L304=0,"",Eksplikatsioon!L304)</f>
        <v>PALDISKI MNT _03</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3">
      <c r="A304" s="33" t="str">
        <f>IF(Eksplikatsioon!A305=0,"",Eksplikatsioon!A305)</f>
        <v>05</v>
      </c>
      <c r="B304" s="77" t="str">
        <f>IF(Eksplikatsioon!B305=0,"",Eksplikatsioon!B305)</f>
        <v>518</v>
      </c>
      <c r="C304" s="33" t="str">
        <f>IF(Eksplikatsioon!C305=0,"",Eksplikatsioon!C305)</f>
        <v>ÜÜRITAV PIND</v>
      </c>
      <c r="D304" s="33" t="str">
        <f>IF(Eksplikatsioon!D305=0,"",Eksplikatsioon!D305)</f>
        <v>Kabinet/Büroo</v>
      </c>
      <c r="E304" s="75">
        <f>IF(Eksplikatsioon!F305=0,"",Eksplikatsioon!F305)</f>
        <v>39.799999999999997</v>
      </c>
      <c r="F304" s="33" t="str">
        <f>IF(Eksplikatsioon!H305=0,"",Eksplikatsioon!H305)</f>
        <v/>
      </c>
      <c r="G304" s="33" t="str">
        <f>IF(Eksplikatsioon!J305=0,"",Eksplikatsioon!J305)</f>
        <v>Ainukasutuses pind</v>
      </c>
      <c r="H304" s="33" t="str">
        <f>IF(Eksplikatsioon!K305=0,"",Eksplikatsioon!K305)</f>
        <v>Terviseamet</v>
      </c>
      <c r="I304" s="33" t="str">
        <f>IF(Eksplikatsioon!L305=0,"",Eksplikatsioon!L305)</f>
        <v>PALDISKI MNT _03</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3">
      <c r="A305" s="33" t="str">
        <f>IF(Eksplikatsioon!A306=0,"",Eksplikatsioon!A306)</f>
        <v>05</v>
      </c>
      <c r="B305" s="77" t="str">
        <f>IF(Eksplikatsioon!B306=0,"",Eksplikatsioon!B306)</f>
        <v>519</v>
      </c>
      <c r="C305" s="33" t="str">
        <f>IF(Eksplikatsioon!C306=0,"",Eksplikatsioon!C306)</f>
        <v>ÜÜRITAV PIND</v>
      </c>
      <c r="D305" s="33" t="str">
        <f>IF(Eksplikatsioon!D306=0,"",Eksplikatsioon!D306)</f>
        <v>Kabinet/Büroo</v>
      </c>
      <c r="E305" s="75">
        <f>IF(Eksplikatsioon!F306=0,"",Eksplikatsioon!F306)</f>
        <v>15.9</v>
      </c>
      <c r="F305" s="33" t="str">
        <f>IF(Eksplikatsioon!H306=0,"",Eksplikatsioon!H306)</f>
        <v/>
      </c>
      <c r="G305" s="33" t="str">
        <f>IF(Eksplikatsioon!J306=0,"",Eksplikatsioon!J306)</f>
        <v>Ainukasutuses pind</v>
      </c>
      <c r="H305" s="33" t="str">
        <f>IF(Eksplikatsioon!K306=0,"",Eksplikatsioon!K306)</f>
        <v>Terviseamet</v>
      </c>
      <c r="I305" s="33" t="str">
        <f>IF(Eksplikatsioon!L306=0,"",Eksplikatsioon!L306)</f>
        <v>PALDISKI MNT _03</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3">
      <c r="A306" s="33" t="str">
        <f>IF(Eksplikatsioon!A307=0,"",Eksplikatsioon!A307)</f>
        <v>05</v>
      </c>
      <c r="B306" s="77" t="str">
        <f>IF(Eksplikatsioon!B307=0,"",Eksplikatsioon!B307)</f>
        <v>520</v>
      </c>
      <c r="C306" s="33" t="str">
        <f>IF(Eksplikatsioon!C307=0,"",Eksplikatsioon!C307)</f>
        <v>ÜÜRITAV PIND</v>
      </c>
      <c r="D306" s="33" t="str">
        <f>IF(Eksplikatsioon!D307=0,"",Eksplikatsioon!D307)</f>
        <v>Kabinet/Büroo</v>
      </c>
      <c r="E306" s="75">
        <f>IF(Eksplikatsioon!F307=0,"",Eksplikatsioon!F307)</f>
        <v>16.2</v>
      </c>
      <c r="F306" s="33" t="str">
        <f>IF(Eksplikatsioon!H307=0,"",Eksplikatsioon!H307)</f>
        <v/>
      </c>
      <c r="G306" s="33" t="str">
        <f>IF(Eksplikatsioon!J307=0,"",Eksplikatsioon!J307)</f>
        <v>Ainukasutuses pind</v>
      </c>
      <c r="H306" s="33" t="str">
        <f>IF(Eksplikatsioon!K307=0,"",Eksplikatsioon!K307)</f>
        <v>Terviseamet</v>
      </c>
      <c r="I306" s="33" t="str">
        <f>IF(Eksplikatsioon!L307=0,"",Eksplikatsioon!L307)</f>
        <v>PALDISKI MNT _03</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3">
      <c r="A307" s="33" t="str">
        <f>IF(Eksplikatsioon!A308=0,"",Eksplikatsioon!A308)</f>
        <v>05</v>
      </c>
      <c r="B307" s="77" t="str">
        <f>IF(Eksplikatsioon!B308=0,"",Eksplikatsioon!B308)</f>
        <v>521</v>
      </c>
      <c r="C307" s="33" t="str">
        <f>IF(Eksplikatsioon!C308=0,"",Eksplikatsioon!C308)</f>
        <v>ÜÜRITAV PIND</v>
      </c>
      <c r="D307" s="33" t="str">
        <f>IF(Eksplikatsioon!D308=0,"",Eksplikatsioon!D308)</f>
        <v>Kabinet/Büroo</v>
      </c>
      <c r="E307" s="75">
        <f>IF(Eksplikatsioon!F308=0,"",Eksplikatsioon!F308)</f>
        <v>15.9</v>
      </c>
      <c r="F307" s="33" t="str">
        <f>IF(Eksplikatsioon!H308=0,"",Eksplikatsioon!H308)</f>
        <v/>
      </c>
      <c r="G307" s="33" t="str">
        <f>IF(Eksplikatsioon!J308=0,"",Eksplikatsioon!J308)</f>
        <v>Ainukasutuses pind</v>
      </c>
      <c r="H307" s="33" t="str">
        <f>IF(Eksplikatsioon!K308=0,"",Eksplikatsioon!K308)</f>
        <v>Terviseamet</v>
      </c>
      <c r="I307" s="33" t="str">
        <f>IF(Eksplikatsioon!L308=0,"",Eksplikatsioon!L308)</f>
        <v>PALDISKI MNT _03</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3">
      <c r="A308" s="33" t="str">
        <f>IF(Eksplikatsioon!A309=0,"",Eksplikatsioon!A309)</f>
        <v>05</v>
      </c>
      <c r="B308" s="77" t="str">
        <f>IF(Eksplikatsioon!B309=0,"",Eksplikatsioon!B309)</f>
        <v>522</v>
      </c>
      <c r="C308" s="33" t="str">
        <f>IF(Eksplikatsioon!C309=0,"",Eksplikatsioon!C309)</f>
        <v>ÜÜRITAV PIND</v>
      </c>
      <c r="D308" s="33" t="str">
        <f>IF(Eksplikatsioon!D309=0,"",Eksplikatsioon!D309)</f>
        <v>Kabinet/Büroo</v>
      </c>
      <c r="E308" s="75">
        <f>IF(Eksplikatsioon!F309=0,"",Eksplikatsioon!F309)</f>
        <v>30.7</v>
      </c>
      <c r="F308" s="33" t="str">
        <f>IF(Eksplikatsioon!H309=0,"",Eksplikatsioon!H309)</f>
        <v/>
      </c>
      <c r="G308" s="33" t="str">
        <f>IF(Eksplikatsioon!J309=0,"",Eksplikatsioon!J309)</f>
        <v>Ainukasutuses pind</v>
      </c>
      <c r="H308" s="33" t="str">
        <f>IF(Eksplikatsioon!K309=0,"",Eksplikatsioon!K309)</f>
        <v>Terviseamet</v>
      </c>
      <c r="I308" s="33" t="str">
        <f>IF(Eksplikatsioon!L309=0,"",Eksplikatsioon!L309)</f>
        <v>PALDISKI MNT _03</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3">
      <c r="A309" s="33" t="str">
        <f>IF(Eksplikatsioon!A310=0,"",Eksplikatsioon!A310)</f>
        <v>05</v>
      </c>
      <c r="B309" s="77" t="str">
        <f>IF(Eksplikatsioon!B310=0,"",Eksplikatsioon!B310)</f>
        <v>523</v>
      </c>
      <c r="C309" s="33" t="str">
        <f>IF(Eksplikatsioon!C310=0,"",Eksplikatsioon!C310)</f>
        <v>ÜÜRITAV PIND</v>
      </c>
      <c r="D309" s="33" t="str">
        <f>IF(Eksplikatsioon!D310=0,"",Eksplikatsioon!D310)</f>
        <v>Kabinet/Büroo</v>
      </c>
      <c r="E309" s="75">
        <f>IF(Eksplikatsioon!F310=0,"",Eksplikatsioon!F310)</f>
        <v>16.3</v>
      </c>
      <c r="F309" s="33" t="str">
        <f>IF(Eksplikatsioon!H310=0,"",Eksplikatsioon!H310)</f>
        <v/>
      </c>
      <c r="G309" s="33" t="str">
        <f>IF(Eksplikatsioon!J310=0,"",Eksplikatsioon!J310)</f>
        <v>Ainukasutuses pind</v>
      </c>
      <c r="H309" s="33" t="str">
        <f>IF(Eksplikatsioon!K310=0,"",Eksplikatsioon!K310)</f>
        <v>Terviseamet</v>
      </c>
      <c r="I309" s="33" t="str">
        <f>IF(Eksplikatsioon!L310=0,"",Eksplikatsioon!L310)</f>
        <v>PALDISKI MNT _03</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3">
      <c r="A310" s="33" t="str">
        <f>IF(Eksplikatsioon!A311=0,"",Eksplikatsioon!A311)</f>
        <v>05</v>
      </c>
      <c r="B310" s="77" t="str">
        <f>IF(Eksplikatsioon!B311=0,"",Eksplikatsioon!B311)</f>
        <v>524</v>
      </c>
      <c r="C310" s="33" t="str">
        <f>IF(Eksplikatsioon!C311=0,"",Eksplikatsioon!C311)</f>
        <v>ÜÜRITAV PIND</v>
      </c>
      <c r="D310" s="33" t="str">
        <f>IF(Eksplikatsioon!D311=0,"",Eksplikatsioon!D311)</f>
        <v>Kabinet/Büroo</v>
      </c>
      <c r="E310" s="75">
        <f>IF(Eksplikatsioon!F311=0,"",Eksplikatsioon!F311)</f>
        <v>16.5</v>
      </c>
      <c r="F310" s="33" t="str">
        <f>IF(Eksplikatsioon!H311=0,"",Eksplikatsioon!H311)</f>
        <v/>
      </c>
      <c r="G310" s="33" t="str">
        <f>IF(Eksplikatsioon!J311=0,"",Eksplikatsioon!J311)</f>
        <v>Ainukasutuses pind</v>
      </c>
      <c r="H310" s="33" t="str">
        <f>IF(Eksplikatsioon!K311=0,"",Eksplikatsioon!K311)</f>
        <v>Terviseamet</v>
      </c>
      <c r="I310" s="33" t="str">
        <f>IF(Eksplikatsioon!L311=0,"",Eksplikatsioon!L311)</f>
        <v>PALDISKI MNT _03</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3">
      <c r="A311" s="33" t="str">
        <f>IF(Eksplikatsioon!A312=0,"",Eksplikatsioon!A312)</f>
        <v>05</v>
      </c>
      <c r="B311" s="77" t="str">
        <f>IF(Eksplikatsioon!B312=0,"",Eksplikatsioon!B312)</f>
        <v>525</v>
      </c>
      <c r="C311" s="33" t="str">
        <f>IF(Eksplikatsioon!C312=0,"",Eksplikatsioon!C312)</f>
        <v>ÜÜRITAV PIND</v>
      </c>
      <c r="D311" s="33" t="str">
        <f>IF(Eksplikatsioon!D312=0,"",Eksplikatsioon!D312)</f>
        <v>Kabinet/Büroo</v>
      </c>
      <c r="E311" s="75">
        <f>IF(Eksplikatsioon!F312=0,"",Eksplikatsioon!F312)</f>
        <v>16.3</v>
      </c>
      <c r="F311" s="33" t="str">
        <f>IF(Eksplikatsioon!H312=0,"",Eksplikatsioon!H312)</f>
        <v/>
      </c>
      <c r="G311" s="33" t="str">
        <f>IF(Eksplikatsioon!J312=0,"",Eksplikatsioon!J312)</f>
        <v>Ainukasutuses pind</v>
      </c>
      <c r="H311" s="33" t="str">
        <f>IF(Eksplikatsioon!K312=0,"",Eksplikatsioon!K312)</f>
        <v>Terviseamet</v>
      </c>
      <c r="I311" s="33" t="str">
        <f>IF(Eksplikatsioon!L312=0,"",Eksplikatsioon!L312)</f>
        <v>PALDISKI MNT _03</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3">
      <c r="A312" s="33" t="str">
        <f>IF(Eksplikatsioon!A313=0,"",Eksplikatsioon!A313)</f>
        <v>05</v>
      </c>
      <c r="B312" s="77" t="str">
        <f>IF(Eksplikatsioon!B313=0,"",Eksplikatsioon!B313)</f>
        <v>526</v>
      </c>
      <c r="C312" s="33" t="str">
        <f>IF(Eksplikatsioon!C313=0,"",Eksplikatsioon!C313)</f>
        <v>ÜÜRITAV PIND</v>
      </c>
      <c r="D312" s="33" t="str">
        <f>IF(Eksplikatsioon!D313=0,"",Eksplikatsioon!D313)</f>
        <v>Kabinet/Büroo</v>
      </c>
      <c r="E312" s="75">
        <f>IF(Eksplikatsioon!F313=0,"",Eksplikatsioon!F313)</f>
        <v>30.1</v>
      </c>
      <c r="F312" s="33" t="str">
        <f>IF(Eksplikatsioon!H313=0,"",Eksplikatsioon!H313)</f>
        <v/>
      </c>
      <c r="G312" s="33" t="str">
        <f>IF(Eksplikatsioon!J313=0,"",Eksplikatsioon!J313)</f>
        <v>Ainukasutuses pind</v>
      </c>
      <c r="H312" s="33" t="str">
        <f>IF(Eksplikatsioon!K313=0,"",Eksplikatsioon!K313)</f>
        <v>Terviseamet</v>
      </c>
      <c r="I312" s="33" t="str">
        <f>IF(Eksplikatsioon!L313=0,"",Eksplikatsioon!L313)</f>
        <v>PALDISKI MNT _03</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3">
      <c r="A313" s="33" t="str">
        <f>IF(Eksplikatsioon!A314=0,"",Eksplikatsioon!A314)</f>
        <v>05</v>
      </c>
      <c r="B313" s="77" t="str">
        <f>IF(Eksplikatsioon!B314=0,"",Eksplikatsioon!B314)</f>
        <v>527</v>
      </c>
      <c r="C313" s="33" t="str">
        <f>IF(Eksplikatsioon!C314=0,"",Eksplikatsioon!C314)</f>
        <v>ÜÜRITAV PIND</v>
      </c>
      <c r="D313" s="33" t="str">
        <f>IF(Eksplikatsioon!D314=0,"",Eksplikatsioon!D314)</f>
        <v>Kabinet/Büroo</v>
      </c>
      <c r="E313" s="75">
        <f>IF(Eksplikatsioon!F314=0,"",Eksplikatsioon!F314)</f>
        <v>16.100000000000001</v>
      </c>
      <c r="F313" s="33" t="str">
        <f>IF(Eksplikatsioon!H314=0,"",Eksplikatsioon!H314)</f>
        <v/>
      </c>
      <c r="G313" s="33" t="str">
        <f>IF(Eksplikatsioon!J314=0,"",Eksplikatsioon!J314)</f>
        <v>Ainukasutuses pind</v>
      </c>
      <c r="H313" s="33" t="str">
        <f>IF(Eksplikatsioon!K314=0,"",Eksplikatsioon!K314)</f>
        <v>Terviseamet</v>
      </c>
      <c r="I313" s="33" t="str">
        <f>IF(Eksplikatsioon!L314=0,"",Eksplikatsioon!L314)</f>
        <v>PALDISKI MNT _03</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3">
      <c r="A314" s="33" t="str">
        <f>IF(Eksplikatsioon!A315=0,"",Eksplikatsioon!A315)</f>
        <v>05</v>
      </c>
      <c r="B314" s="77" t="str">
        <f>IF(Eksplikatsioon!B315=0,"",Eksplikatsioon!B315)</f>
        <v>528</v>
      </c>
      <c r="C314" s="33" t="str">
        <f>IF(Eksplikatsioon!C315=0,"",Eksplikatsioon!C315)</f>
        <v>ÜÜRITAV PIND</v>
      </c>
      <c r="D314" s="33" t="str">
        <f>IF(Eksplikatsioon!D315=0,"",Eksplikatsioon!D315)</f>
        <v>Kabinet/Büroo</v>
      </c>
      <c r="E314" s="75">
        <f>IF(Eksplikatsioon!F315=0,"",Eksplikatsioon!F315)</f>
        <v>15.4</v>
      </c>
      <c r="F314" s="33" t="str">
        <f>IF(Eksplikatsioon!H315=0,"",Eksplikatsioon!H315)</f>
        <v/>
      </c>
      <c r="G314" s="33" t="str">
        <f>IF(Eksplikatsioon!J315=0,"",Eksplikatsioon!J315)</f>
        <v>Ainukasutuses pind</v>
      </c>
      <c r="H314" s="33" t="str">
        <f>IF(Eksplikatsioon!K315=0,"",Eksplikatsioon!K315)</f>
        <v>Terviseamet</v>
      </c>
      <c r="I314" s="33" t="str">
        <f>IF(Eksplikatsioon!L315=0,"",Eksplikatsioon!L315)</f>
        <v>PALDISKI MNT _03</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3">
      <c r="A315" s="33" t="str">
        <f>IF(Eksplikatsioon!A316=0,"",Eksplikatsioon!A316)</f>
        <v>05</v>
      </c>
      <c r="B315" s="77" t="str">
        <f>IF(Eksplikatsioon!B316=0,"",Eksplikatsioon!B316)</f>
        <v>529</v>
      </c>
      <c r="C315" s="33" t="str">
        <f>IF(Eksplikatsioon!C316=0,"",Eksplikatsioon!C316)</f>
        <v>ÜÜRITAV PIND</v>
      </c>
      <c r="D315" s="33" t="str">
        <f>IF(Eksplikatsioon!D316=0,"",Eksplikatsioon!D316)</f>
        <v>Kabinet/Büroo</v>
      </c>
      <c r="E315" s="75">
        <f>IF(Eksplikatsioon!F316=0,"",Eksplikatsioon!F316)</f>
        <v>15.9</v>
      </c>
      <c r="F315" s="33" t="str">
        <f>IF(Eksplikatsioon!H316=0,"",Eksplikatsioon!H316)</f>
        <v/>
      </c>
      <c r="G315" s="33" t="str">
        <f>IF(Eksplikatsioon!J316=0,"",Eksplikatsioon!J316)</f>
        <v>Ainukasutuses pind</v>
      </c>
      <c r="H315" s="33" t="str">
        <f>IF(Eksplikatsioon!K316=0,"",Eksplikatsioon!K316)</f>
        <v>Terviseamet</v>
      </c>
      <c r="I315" s="33" t="str">
        <f>IF(Eksplikatsioon!L316=0,"",Eksplikatsioon!L316)</f>
        <v>PALDISKI MNT _03</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3">
      <c r="A316" s="33" t="str">
        <f>IF(Eksplikatsioon!A317=0,"",Eksplikatsioon!A317)</f>
        <v>05</v>
      </c>
      <c r="B316" s="77" t="str">
        <f>IF(Eksplikatsioon!B317=0,"",Eksplikatsioon!B317)</f>
        <v>530</v>
      </c>
      <c r="C316" s="33" t="str">
        <f>IF(Eksplikatsioon!C317=0,"",Eksplikatsioon!C317)</f>
        <v>ÜÜRITAV PIND</v>
      </c>
      <c r="D316" s="33" t="str">
        <f>IF(Eksplikatsioon!D317=0,"",Eksplikatsioon!D317)</f>
        <v>Kabinet/Büroo</v>
      </c>
      <c r="E316" s="75">
        <f>IF(Eksplikatsioon!F317=0,"",Eksplikatsioon!F317)</f>
        <v>12.2</v>
      </c>
      <c r="F316" s="33" t="str">
        <f>IF(Eksplikatsioon!H317=0,"",Eksplikatsioon!H317)</f>
        <v/>
      </c>
      <c r="G316" s="33" t="str">
        <f>IF(Eksplikatsioon!J317=0,"",Eksplikatsioon!J317)</f>
        <v>Ainukasutuses pind</v>
      </c>
      <c r="H316" s="33" t="str">
        <f>IF(Eksplikatsioon!K317=0,"",Eksplikatsioon!K317)</f>
        <v>Terviseamet</v>
      </c>
      <c r="I316" s="33" t="str">
        <f>IF(Eksplikatsioon!L317=0,"",Eksplikatsioon!L317)</f>
        <v>PALDISKI MNT _03</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3">
      <c r="A317" s="33" t="str">
        <f>IF(Eksplikatsioon!A318=0,"",Eksplikatsioon!A318)</f>
        <v>05</v>
      </c>
      <c r="B317" s="77" t="str">
        <f>IF(Eksplikatsioon!B318=0,"",Eksplikatsioon!B318)</f>
        <v>531</v>
      </c>
      <c r="C317" s="33" t="str">
        <f>IF(Eksplikatsioon!C318=0,"",Eksplikatsioon!C318)</f>
        <v>ÜÜRITAV PIND</v>
      </c>
      <c r="D317" s="33" t="str">
        <f>IF(Eksplikatsioon!D318=0,"",Eksplikatsioon!D318)</f>
        <v>Kabinet/Büroo</v>
      </c>
      <c r="E317" s="75">
        <f>IF(Eksplikatsioon!F318=0,"",Eksplikatsioon!F318)</f>
        <v>9.8000000000000007</v>
      </c>
      <c r="F317" s="33" t="str">
        <f>IF(Eksplikatsioon!H318=0,"",Eksplikatsioon!H318)</f>
        <v/>
      </c>
      <c r="G317" s="33" t="str">
        <f>IF(Eksplikatsioon!J318=0,"",Eksplikatsioon!J318)</f>
        <v>Ainukasutuses pind</v>
      </c>
      <c r="H317" s="33" t="str">
        <f>IF(Eksplikatsioon!K318=0,"",Eksplikatsioon!K318)</f>
        <v>Terviseamet</v>
      </c>
      <c r="I317" s="33" t="str">
        <f>IF(Eksplikatsioon!L318=0,"",Eksplikatsioon!L318)</f>
        <v>PALDISKI MNT _03</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3">
      <c r="A318" s="33" t="str">
        <f>IF(Eksplikatsioon!A319=0,"",Eksplikatsioon!A319)</f>
        <v>05</v>
      </c>
      <c r="B318" s="77" t="str">
        <f>IF(Eksplikatsioon!B319=0,"",Eksplikatsioon!B319)</f>
        <v>532</v>
      </c>
      <c r="C318" s="33" t="str">
        <f>IF(Eksplikatsioon!C319=0,"",Eksplikatsioon!C319)</f>
        <v>ÜÜRITAV PIND</v>
      </c>
      <c r="D318" s="33" t="str">
        <f>IF(Eksplikatsioon!D319=0,"",Eksplikatsioon!D319)</f>
        <v>Kabinet/Büroo</v>
      </c>
      <c r="E318" s="75">
        <f>IF(Eksplikatsioon!F319=0,"",Eksplikatsioon!F319)</f>
        <v>15.4</v>
      </c>
      <c r="F318" s="33" t="str">
        <f>IF(Eksplikatsioon!H319=0,"",Eksplikatsioon!H319)</f>
        <v/>
      </c>
      <c r="G318" s="33" t="str">
        <f>IF(Eksplikatsioon!J319=0,"",Eksplikatsioon!J319)</f>
        <v>Ainukasutuses pind</v>
      </c>
      <c r="H318" s="33" t="str">
        <f>IF(Eksplikatsioon!K319=0,"",Eksplikatsioon!K319)</f>
        <v>Terviseamet</v>
      </c>
      <c r="I318" s="33" t="str">
        <f>IF(Eksplikatsioon!L319=0,"",Eksplikatsioon!L319)</f>
        <v>PALDISKI MNT _03</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3">
      <c r="A319" s="33" t="str">
        <f>IF(Eksplikatsioon!A320=0,"",Eksplikatsioon!A320)</f>
        <v>05</v>
      </c>
      <c r="B319" s="77" t="str">
        <f>IF(Eksplikatsioon!B320=0,"",Eksplikatsioon!B320)</f>
        <v>533</v>
      </c>
      <c r="C319" s="33" t="str">
        <f>IF(Eksplikatsioon!C320=0,"",Eksplikatsioon!C320)</f>
        <v>ÜÜRITAV PIND</v>
      </c>
      <c r="D319" s="33" t="str">
        <f>IF(Eksplikatsioon!D320=0,"",Eksplikatsioon!D320)</f>
        <v>Kabinet/Büroo</v>
      </c>
      <c r="E319" s="75">
        <f>IF(Eksplikatsioon!F320=0,"",Eksplikatsioon!F320)</f>
        <v>26.5</v>
      </c>
      <c r="F319" s="33" t="str">
        <f>IF(Eksplikatsioon!H320=0,"",Eksplikatsioon!H320)</f>
        <v/>
      </c>
      <c r="G319" s="33" t="str">
        <f>IF(Eksplikatsioon!J320=0,"",Eksplikatsioon!J320)</f>
        <v>Ainukasutuses pind</v>
      </c>
      <c r="H319" s="33" t="str">
        <f>IF(Eksplikatsioon!K320=0,"",Eksplikatsioon!K320)</f>
        <v>Terviseamet</v>
      </c>
      <c r="I319" s="33" t="str">
        <f>IF(Eksplikatsioon!L320=0,"",Eksplikatsioon!L320)</f>
        <v>PALDISKI MNT _03</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3">
      <c r="A320" s="33" t="str">
        <f>IF(Eksplikatsioon!A321=0,"",Eksplikatsioon!A321)</f>
        <v>05</v>
      </c>
      <c r="B320" s="77" t="str">
        <f>IF(Eksplikatsioon!B321=0,"",Eksplikatsioon!B321)</f>
        <v>534</v>
      </c>
      <c r="C320" s="33" t="str">
        <f>IF(Eksplikatsioon!C321=0,"",Eksplikatsioon!C321)</f>
        <v>ÜÜRITAV PIND</v>
      </c>
      <c r="D320" s="33" t="str">
        <f>IF(Eksplikatsioon!D321=0,"",Eksplikatsioon!D321)</f>
        <v>Kabinet/Büroo</v>
      </c>
      <c r="E320" s="75">
        <f>IF(Eksplikatsioon!F321=0,"",Eksplikatsioon!F321)</f>
        <v>10</v>
      </c>
      <c r="F320" s="33" t="str">
        <f>IF(Eksplikatsioon!H321=0,"",Eksplikatsioon!H321)</f>
        <v/>
      </c>
      <c r="G320" s="33" t="str">
        <f>IF(Eksplikatsioon!J321=0,"",Eksplikatsioon!J321)</f>
        <v>Ainukasutuses pind</v>
      </c>
      <c r="H320" s="33" t="str">
        <f>IF(Eksplikatsioon!K321=0,"",Eksplikatsioon!K321)</f>
        <v>Terviseamet</v>
      </c>
      <c r="I320" s="33" t="str">
        <f>IF(Eksplikatsioon!L321=0,"",Eksplikatsioon!L321)</f>
        <v>PALDISKI MNT _03</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3">
      <c r="A321" s="33" t="str">
        <f>IF(Eksplikatsioon!A322=0,"",Eksplikatsioon!A322)</f>
        <v>05</v>
      </c>
      <c r="B321" s="77" t="str">
        <f>IF(Eksplikatsioon!B322=0,"",Eksplikatsioon!B322)</f>
        <v>535</v>
      </c>
      <c r="C321" s="33" t="str">
        <f>IF(Eksplikatsioon!C322=0,"",Eksplikatsioon!C322)</f>
        <v>ÜÜRITAV PIND</v>
      </c>
      <c r="D321" s="33" t="str">
        <f>IF(Eksplikatsioon!D322=0,"",Eksplikatsioon!D322)</f>
        <v>Kabinet/Büroo</v>
      </c>
      <c r="E321" s="75">
        <f>IF(Eksplikatsioon!F322=0,"",Eksplikatsioon!F322)</f>
        <v>15.7</v>
      </c>
      <c r="F321" s="33" t="str">
        <f>IF(Eksplikatsioon!H322=0,"",Eksplikatsioon!H322)</f>
        <v/>
      </c>
      <c r="G321" s="33" t="str">
        <f>IF(Eksplikatsioon!J322=0,"",Eksplikatsioon!J322)</f>
        <v>Ainukasutuses pind</v>
      </c>
      <c r="H321" s="33" t="str">
        <f>IF(Eksplikatsioon!K322=0,"",Eksplikatsioon!K322)</f>
        <v>Terviseamet</v>
      </c>
      <c r="I321" s="33" t="str">
        <f>IF(Eksplikatsioon!L322=0,"",Eksplikatsioon!L322)</f>
        <v>PALDISKI MNT _03</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3">
      <c r="A322" s="33" t="str">
        <f>IF(Eksplikatsioon!A323=0,"",Eksplikatsioon!A323)</f>
        <v>05</v>
      </c>
      <c r="B322" s="77" t="str">
        <f>IF(Eksplikatsioon!B323=0,"",Eksplikatsioon!B323)</f>
        <v>536</v>
      </c>
      <c r="C322" s="33" t="str">
        <f>IF(Eksplikatsioon!C323=0,"",Eksplikatsioon!C323)</f>
        <v>ÜÜRITAV PIND</v>
      </c>
      <c r="D322" s="33" t="str">
        <f>IF(Eksplikatsioon!D323=0,"",Eksplikatsioon!D323)</f>
        <v>Kabinet/Büroo</v>
      </c>
      <c r="E322" s="75">
        <f>IF(Eksplikatsioon!F323=0,"",Eksplikatsioon!F323)</f>
        <v>15.6</v>
      </c>
      <c r="F322" s="33" t="str">
        <f>IF(Eksplikatsioon!H323=0,"",Eksplikatsioon!H323)</f>
        <v/>
      </c>
      <c r="G322" s="33" t="str">
        <f>IF(Eksplikatsioon!J323=0,"",Eksplikatsioon!J323)</f>
        <v>Ainukasutuses pind</v>
      </c>
      <c r="H322" s="33" t="str">
        <f>IF(Eksplikatsioon!K323=0,"",Eksplikatsioon!K323)</f>
        <v>Terviseamet</v>
      </c>
      <c r="I322" s="33" t="str">
        <f>IF(Eksplikatsioon!L323=0,"",Eksplikatsioon!L323)</f>
        <v>PALDISKI MNT _03</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3">
      <c r="A323" s="33" t="str">
        <f>IF(Eksplikatsioon!A324=0,"",Eksplikatsioon!A324)</f>
        <v>05</v>
      </c>
      <c r="B323" s="77" t="str">
        <f>IF(Eksplikatsioon!B324=0,"",Eksplikatsioon!B324)</f>
        <v>537</v>
      </c>
      <c r="C323" s="33" t="str">
        <f>IF(Eksplikatsioon!C324=0,"",Eksplikatsioon!C324)</f>
        <v>ÜÜRITAV PIND</v>
      </c>
      <c r="D323" s="33" t="str">
        <f>IF(Eksplikatsioon!D324=0,"",Eksplikatsioon!D324)</f>
        <v>Kabinet/Büroo</v>
      </c>
      <c r="E323" s="75">
        <f>IF(Eksplikatsioon!F324=0,"",Eksplikatsioon!F324)</f>
        <v>13.3</v>
      </c>
      <c r="F323" s="33" t="str">
        <f>IF(Eksplikatsioon!H324=0,"",Eksplikatsioon!H324)</f>
        <v/>
      </c>
      <c r="G323" s="33" t="str">
        <f>IF(Eksplikatsioon!J324=0,"",Eksplikatsioon!J324)</f>
        <v>Ainukasutuses pind</v>
      </c>
      <c r="H323" s="33" t="str">
        <f>IF(Eksplikatsioon!K324=0,"",Eksplikatsioon!K324)</f>
        <v>Terviseamet</v>
      </c>
      <c r="I323" s="33" t="str">
        <f>IF(Eksplikatsioon!L324=0,"",Eksplikatsioon!L324)</f>
        <v>PALDISKI MNT _03</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3">
      <c r="A324" s="33" t="str">
        <f>IF(Eksplikatsioon!A325=0,"",Eksplikatsioon!A325)</f>
        <v>05</v>
      </c>
      <c r="B324" s="77" t="str">
        <f>IF(Eksplikatsioon!B325=0,"",Eksplikatsioon!B325)</f>
        <v>538</v>
      </c>
      <c r="C324" s="33" t="str">
        <f>IF(Eksplikatsioon!C325=0,"",Eksplikatsioon!C325)</f>
        <v>TEHNOPIND</v>
      </c>
      <c r="D324" s="33" t="str">
        <f>IF(Eksplikatsioon!D325=0,"",Eksplikatsioon!D325)</f>
        <v>Vent ruum</v>
      </c>
      <c r="E324" s="75">
        <f>IF(Eksplikatsioon!F325=0,"",Eksplikatsioon!F325)</f>
        <v>20.8</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3">
      <c r="A325" s="33" t="str">
        <f>IF(Eksplikatsioon!A326=0,"",Eksplikatsioon!A326)</f>
        <v>05</v>
      </c>
      <c r="B325" s="77" t="str">
        <f>IF(Eksplikatsioon!B326=0,"",Eksplikatsioon!B326)</f>
        <v>539</v>
      </c>
      <c r="C325" s="33" t="str">
        <f>IF(Eksplikatsioon!C326=0,"",Eksplikatsioon!C326)</f>
        <v>ÜÜRITAV PIND</v>
      </c>
      <c r="D325" s="33" t="str">
        <f>IF(Eksplikatsioon!D326=0,"",Eksplikatsioon!D326)</f>
        <v>Nõupidamise ruum</v>
      </c>
      <c r="E325" s="75">
        <f>IF(Eksplikatsioon!F326=0,"",Eksplikatsioon!F326)</f>
        <v>22.4</v>
      </c>
      <c r="F325" s="33" t="str">
        <f>IF(Eksplikatsioon!H326=0,"",Eksplikatsioon!H326)</f>
        <v/>
      </c>
      <c r="G325" s="33" t="str">
        <f>IF(Eksplikatsioon!J326=0,"",Eksplikatsioon!J326)</f>
        <v>Ainukasutuses pind</v>
      </c>
      <c r="H325" s="33" t="str">
        <f>IF(Eksplikatsioon!K326=0,"",Eksplikatsioon!K326)</f>
        <v>Terviseamet</v>
      </c>
      <c r="I325" s="33" t="str">
        <f>IF(Eksplikatsioon!L326=0,"",Eksplikatsioon!L326)</f>
        <v>PALDISKI MNT _03</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3">
      <c r="A326" s="33" t="str">
        <f>IF(Eksplikatsioon!A327=0,"",Eksplikatsioon!A327)</f>
        <v>05</v>
      </c>
      <c r="B326" s="77" t="str">
        <f>IF(Eksplikatsioon!B327=0,"",Eksplikatsioon!B327)</f>
        <v>540</v>
      </c>
      <c r="C326" s="33" t="str">
        <f>IF(Eksplikatsioon!C327=0,"",Eksplikatsioon!C327)</f>
        <v>ÜÜRITAV PIND</v>
      </c>
      <c r="D326" s="33" t="str">
        <f>IF(Eksplikatsioon!D327=0,"",Eksplikatsioon!D327)</f>
        <v>WC</v>
      </c>
      <c r="E326" s="75">
        <f>IF(Eksplikatsioon!F327=0,"",Eksplikatsioon!F327)</f>
        <v>3</v>
      </c>
      <c r="F326" s="33" t="str">
        <f>IF(Eksplikatsioon!H327=0,"",Eksplikatsioon!H327)</f>
        <v/>
      </c>
      <c r="G326" s="33" t="str">
        <f>IF(Eksplikatsioon!J327=0,"",Eksplikatsioon!J327)</f>
        <v>Ainukasutuses pind</v>
      </c>
      <c r="H326" s="33" t="str">
        <f>IF(Eksplikatsioon!K327=0,"",Eksplikatsioon!K327)</f>
        <v>Terviseamet</v>
      </c>
      <c r="I326" s="33" t="str">
        <f>IF(Eksplikatsioon!L327=0,"",Eksplikatsioon!L327)</f>
        <v>PALDISKI MNT _03</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3">
      <c r="A327" s="33" t="str">
        <f>IF(Eksplikatsioon!A328=0,"",Eksplikatsioon!A328)</f>
        <v>05</v>
      </c>
      <c r="B327" s="77" t="str">
        <f>IF(Eksplikatsioon!B328=0,"",Eksplikatsioon!B328)</f>
        <v>541</v>
      </c>
      <c r="C327" s="33" t="str">
        <f>IF(Eksplikatsioon!C328=0,"",Eksplikatsioon!C328)</f>
        <v>ÜÜRITAV PIND</v>
      </c>
      <c r="D327" s="33" t="str">
        <f>IF(Eksplikatsioon!D328=0,"",Eksplikatsioon!D328)</f>
        <v>Koridor</v>
      </c>
      <c r="E327" s="75">
        <f>IF(Eksplikatsioon!F328=0,"",Eksplikatsioon!F328)</f>
        <v>99.9</v>
      </c>
      <c r="F327" s="33" t="str">
        <f>IF(Eksplikatsioon!H328=0,"",Eksplikatsioon!H328)</f>
        <v/>
      </c>
      <c r="G327" s="33" t="str">
        <f>IF(Eksplikatsioon!J328=0,"",Eksplikatsioon!J328)</f>
        <v>Ainukasutuses pind</v>
      </c>
      <c r="H327" s="33" t="str">
        <f>IF(Eksplikatsioon!K328=0,"",Eksplikatsioon!K328)</f>
        <v>Terviseamet</v>
      </c>
      <c r="I327" s="33" t="str">
        <f>IF(Eksplikatsioon!L328=0,"",Eksplikatsioon!L328)</f>
        <v>PALDISKI MNT _03</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3">
      <c r="A328" s="33" t="str">
        <f>IF(Eksplikatsioon!A329=0,"",Eksplikatsioon!A329)</f>
        <v>05</v>
      </c>
      <c r="B328" s="77" t="str">
        <f>IF(Eksplikatsioon!B329=0,"",Eksplikatsioon!B329)</f>
        <v>542</v>
      </c>
      <c r="C328" s="33" t="str">
        <f>IF(Eksplikatsioon!C329=0,"",Eksplikatsioon!C329)</f>
        <v>ÜÜRITAV PIND</v>
      </c>
      <c r="D328" s="33" t="str">
        <f>IF(Eksplikatsioon!D329=0,"",Eksplikatsioon!D329)</f>
        <v>Puhkeruum</v>
      </c>
      <c r="E328" s="75">
        <f>IF(Eksplikatsioon!F329=0,"",Eksplikatsioon!F329)</f>
        <v>27.8</v>
      </c>
      <c r="F328" s="33" t="str">
        <f>IF(Eksplikatsioon!H329=0,"",Eksplikatsioon!H329)</f>
        <v/>
      </c>
      <c r="G328" s="33" t="str">
        <f>IF(Eksplikatsioon!J329=0,"",Eksplikatsioon!J329)</f>
        <v>Ainukasutuses pind</v>
      </c>
      <c r="H328" s="33" t="str">
        <f>IF(Eksplikatsioon!K329=0,"",Eksplikatsioon!K329)</f>
        <v>Terviseamet</v>
      </c>
      <c r="I328" s="33" t="str">
        <f>IF(Eksplikatsioon!L329=0,"",Eksplikatsioon!L329)</f>
        <v>PALDISKI MNT _03</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3">
      <c r="A329" s="33" t="str">
        <f>IF(Eksplikatsioon!A330=0,"",Eksplikatsioon!A330)</f>
        <v>05</v>
      </c>
      <c r="B329" s="77" t="str">
        <f>IF(Eksplikatsioon!B330=0,"",Eksplikatsioon!B330)</f>
        <v>543</v>
      </c>
      <c r="C329" s="33" t="str">
        <f>IF(Eksplikatsioon!C330=0,"",Eksplikatsioon!C330)</f>
        <v>TEHNOPIND</v>
      </c>
      <c r="D329" s="33" t="str">
        <f>IF(Eksplikatsioon!D330=0,"",Eksplikatsioon!D330)</f>
        <v>Vent ruum</v>
      </c>
      <c r="E329" s="75">
        <f>IF(Eksplikatsioon!F330=0,"",Eksplikatsioon!F330)</f>
        <v>46.2</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3">
      <c r="A330" s="33" t="str">
        <f>IF(Eksplikatsioon!A331=0,"",Eksplikatsioon!A331)</f>
        <v>05</v>
      </c>
      <c r="B330" s="77" t="str">
        <f>IF(Eksplikatsioon!B331=0,"",Eksplikatsioon!B331)</f>
        <v>547</v>
      </c>
      <c r="C330" s="33" t="str">
        <f>IF(Eksplikatsioon!C331=0,"",Eksplikatsioon!C331)</f>
        <v>ÜÜRITAV PIND</v>
      </c>
      <c r="D330" s="33" t="str">
        <f>IF(Eksplikatsioon!D331=0,"",Eksplikatsioon!D331)</f>
        <v>Koristus- ja hooldusruum</v>
      </c>
      <c r="E330" s="75">
        <f>IF(Eksplikatsioon!F331=0,"",Eksplikatsioon!F331)</f>
        <v>3.9</v>
      </c>
      <c r="F330" s="33" t="str">
        <f>IF(Eksplikatsioon!H331=0,"",Eksplikatsioon!H331)</f>
        <v/>
      </c>
      <c r="G330" s="33" t="str">
        <f>IF(Eksplikatsioon!J331=0,"",Eksplikatsioon!J331)</f>
        <v>Ainukasutuses pind</v>
      </c>
      <c r="H330" s="33" t="str">
        <f>IF(Eksplikatsioon!K331=0,"",Eksplikatsioon!K331)</f>
        <v>Terviseamet</v>
      </c>
      <c r="I330" s="33" t="str">
        <f>IF(Eksplikatsioon!L331=0,"",Eksplikatsioon!L331)</f>
        <v>PALDISKI MNT _03</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3">
      <c r="A331" s="33" t="str">
        <f>IF(Eksplikatsioon!A332=0,"",Eksplikatsioon!A332)</f>
        <v>05</v>
      </c>
      <c r="B331" s="77" t="str">
        <f>IF(Eksplikatsioon!B332=0,"",Eksplikatsioon!B332)</f>
        <v>548</v>
      </c>
      <c r="C331" s="33" t="str">
        <f>IF(Eksplikatsioon!C332=0,"",Eksplikatsioon!C332)</f>
        <v>ÜÜRITAV PIND</v>
      </c>
      <c r="D331" s="33" t="str">
        <f>IF(Eksplikatsioon!D332=0,"",Eksplikatsioon!D332)</f>
        <v>WC</v>
      </c>
      <c r="E331" s="75">
        <f>IF(Eksplikatsioon!F332=0,"",Eksplikatsioon!F332)</f>
        <v>2.4</v>
      </c>
      <c r="F331" s="33" t="str">
        <f>IF(Eksplikatsioon!H332=0,"",Eksplikatsioon!H332)</f>
        <v/>
      </c>
      <c r="G331" s="33" t="str">
        <f>IF(Eksplikatsioon!J332=0,"",Eksplikatsioon!J332)</f>
        <v>Ainukasutuses pind</v>
      </c>
      <c r="H331" s="33" t="str">
        <f>IF(Eksplikatsioon!K332=0,"",Eksplikatsioon!K332)</f>
        <v>Terviseamet</v>
      </c>
      <c r="I331" s="33" t="str">
        <f>IF(Eksplikatsioon!L332=0,"",Eksplikatsioon!L332)</f>
        <v>PALDISKI MNT _03</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3">
      <c r="A332" s="33" t="str">
        <f>IF(Eksplikatsioon!A333=0,"",Eksplikatsioon!A333)</f>
        <v>05</v>
      </c>
      <c r="B332" s="77" t="str">
        <f>IF(Eksplikatsioon!B333=0,"",Eksplikatsioon!B333)</f>
        <v>549</v>
      </c>
      <c r="C332" s="33" t="str">
        <f>IF(Eksplikatsioon!C333=0,"",Eksplikatsioon!C333)</f>
        <v>ÜÜRITAV PIND</v>
      </c>
      <c r="D332" s="33" t="str">
        <f>IF(Eksplikatsioon!D333=0,"",Eksplikatsioon!D333)</f>
        <v>Nõupidamise ruum</v>
      </c>
      <c r="E332" s="75">
        <f>IF(Eksplikatsioon!F333=0,"",Eksplikatsioon!F333)</f>
        <v>18.7</v>
      </c>
      <c r="F332" s="33" t="str">
        <f>IF(Eksplikatsioon!H333=0,"",Eksplikatsioon!H333)</f>
        <v/>
      </c>
      <c r="G332" s="33" t="str">
        <f>IF(Eksplikatsioon!J333=0,"",Eksplikatsioon!J333)</f>
        <v>Ainukasutuses pind</v>
      </c>
      <c r="H332" s="33" t="str">
        <f>IF(Eksplikatsioon!K333=0,"",Eksplikatsioon!K333)</f>
        <v>Terviseamet</v>
      </c>
      <c r="I332" s="33" t="str">
        <f>IF(Eksplikatsioon!L333=0,"",Eksplikatsioon!L333)</f>
        <v>PALDISKI MNT _03</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3">
      <c r="A333" s="33" t="str">
        <f>IF(Eksplikatsioon!A334=0,"",Eksplikatsioon!A334)</f>
        <v>05</v>
      </c>
      <c r="B333" s="77" t="str">
        <f>IF(Eksplikatsioon!B334=0,"",Eksplikatsioon!B334)</f>
        <v>550</v>
      </c>
      <c r="C333" s="33" t="str">
        <f>IF(Eksplikatsioon!C334=0,"",Eksplikatsioon!C334)</f>
        <v>ÜÜRITAV PIND</v>
      </c>
      <c r="D333" s="33" t="str">
        <f>IF(Eksplikatsioon!D334=0,"",Eksplikatsioon!D334)</f>
        <v>Koridor</v>
      </c>
      <c r="E333" s="75">
        <f>IF(Eksplikatsioon!F334=0,"",Eksplikatsioon!F334)</f>
        <v>110.3</v>
      </c>
      <c r="F333" s="33" t="str">
        <f>IF(Eksplikatsioon!H334=0,"",Eksplikatsioon!H334)</f>
        <v/>
      </c>
      <c r="G333" s="33" t="str">
        <f>IF(Eksplikatsioon!J334=0,"",Eksplikatsioon!J334)</f>
        <v>Ainukasutuses pind</v>
      </c>
      <c r="H333" s="33" t="str">
        <f>IF(Eksplikatsioon!K334=0,"",Eksplikatsioon!K334)</f>
        <v>Terviseamet</v>
      </c>
      <c r="I333" s="33" t="str">
        <f>IF(Eksplikatsioon!L334=0,"",Eksplikatsioon!L334)</f>
        <v>PALDISKI MNT _03</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3">
      <c r="A334" s="33" t="str">
        <f>IF(Eksplikatsioon!A335=0,"",Eksplikatsioon!A335)</f>
        <v>05</v>
      </c>
      <c r="B334" s="77" t="str">
        <f>IF(Eksplikatsioon!B335=0,"",Eksplikatsioon!B335)</f>
        <v>551</v>
      </c>
      <c r="C334" s="33" t="str">
        <f>IF(Eksplikatsioon!C335=0,"",Eksplikatsioon!C335)</f>
        <v>ÜÜRITAV PIND</v>
      </c>
      <c r="D334" s="33" t="str">
        <f>IF(Eksplikatsioon!D335=0,"",Eksplikatsioon!D335)</f>
        <v>Puhkeruum</v>
      </c>
      <c r="E334" s="75">
        <f>IF(Eksplikatsioon!F335=0,"",Eksplikatsioon!F335)</f>
        <v>19.600000000000001</v>
      </c>
      <c r="F334" s="33" t="str">
        <f>IF(Eksplikatsioon!H335=0,"",Eksplikatsioon!H335)</f>
        <v/>
      </c>
      <c r="G334" s="33" t="str">
        <f>IF(Eksplikatsioon!J335=0,"",Eksplikatsioon!J335)</f>
        <v>Ainukasutuses pind</v>
      </c>
      <c r="H334" s="33" t="str">
        <f>IF(Eksplikatsioon!K335=0,"",Eksplikatsioon!K335)</f>
        <v>Terviseamet</v>
      </c>
      <c r="I334" s="33" t="str">
        <f>IF(Eksplikatsioon!L335=0,"",Eksplikatsioon!L335)</f>
        <v>PALDISKI MNT _03</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3">
      <c r="A335" s="33" t="str">
        <f>IF(Eksplikatsioon!A336=0,"",Eksplikatsioon!A336)</f>
        <v>05</v>
      </c>
      <c r="B335" s="77" t="str">
        <f>IF(Eksplikatsioon!B336=0,"",Eksplikatsioon!B336)</f>
        <v>552</v>
      </c>
      <c r="C335" s="33" t="str">
        <f>IF(Eksplikatsioon!C336=0,"",Eksplikatsioon!C336)</f>
        <v>ÜÜRITAV PIND</v>
      </c>
      <c r="D335" s="33" t="str">
        <f>IF(Eksplikatsioon!D336=0,"",Eksplikatsioon!D336)</f>
        <v>Arhiiv</v>
      </c>
      <c r="E335" s="75">
        <f>IF(Eksplikatsioon!F336=0,"",Eksplikatsioon!F336)</f>
        <v>9</v>
      </c>
      <c r="F335" s="33" t="str">
        <f>IF(Eksplikatsioon!H336=0,"",Eksplikatsioon!H336)</f>
        <v/>
      </c>
      <c r="G335" s="33" t="str">
        <f>IF(Eksplikatsioon!J336=0,"",Eksplikatsioon!J336)</f>
        <v>Ainukasutuses pind</v>
      </c>
      <c r="H335" s="33" t="str">
        <f>IF(Eksplikatsioon!K336=0,"",Eksplikatsioon!K336)</f>
        <v>Terviseamet</v>
      </c>
      <c r="I335" s="33" t="str">
        <f>IF(Eksplikatsioon!L336=0,"",Eksplikatsioon!L336)</f>
        <v>PALDISKI MNT _03</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3">
      <c r="A336" s="33" t="str">
        <f>IF(Eksplikatsioon!A337=0,"",Eksplikatsioon!A337)</f>
        <v>05</v>
      </c>
      <c r="B336" s="77" t="str">
        <f>IF(Eksplikatsioon!B337=0,"",Eksplikatsioon!B337)</f>
        <v>554</v>
      </c>
      <c r="C336" s="33" t="str">
        <f>IF(Eksplikatsioon!C337=0,"",Eksplikatsioon!C337)</f>
        <v>ÜÜRITAV PIND</v>
      </c>
      <c r="D336" s="33" t="str">
        <f>IF(Eksplikatsioon!D337=0,"",Eksplikatsioon!D337)</f>
        <v>Kabinet/Büroo</v>
      </c>
      <c r="E336" s="75">
        <f>IF(Eksplikatsioon!F337=0,"",Eksplikatsioon!F337)</f>
        <v>16.100000000000001</v>
      </c>
      <c r="F336" s="33" t="str">
        <f>IF(Eksplikatsioon!H337=0,"",Eksplikatsioon!H337)</f>
        <v/>
      </c>
      <c r="G336" s="33" t="str">
        <f>IF(Eksplikatsioon!J337=0,"",Eksplikatsioon!J337)</f>
        <v>Ainukasutuses pind</v>
      </c>
      <c r="H336" s="33" t="str">
        <f>IF(Eksplikatsioon!K337=0,"",Eksplikatsioon!K337)</f>
        <v>Terviseamet</v>
      </c>
      <c r="I336" s="33" t="str">
        <f>IF(Eksplikatsioon!L337=0,"",Eksplikatsioon!L337)</f>
        <v>PALDISKI MNT _03</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3">
      <c r="A337" s="33" t="str">
        <f>IF(Eksplikatsioon!A338=0,"",Eksplikatsioon!A338)</f>
        <v>05</v>
      </c>
      <c r="B337" s="77" t="str">
        <f>IF(Eksplikatsioon!B338=0,"",Eksplikatsioon!B338)</f>
        <v>580</v>
      </c>
      <c r="C337" s="33" t="str">
        <f>IF(Eksplikatsioon!C338=0,"",Eksplikatsioon!C338)</f>
        <v>VERTIKAALSETE ÜHENDUSTEEDE PIND</v>
      </c>
      <c r="D337" s="33" t="str">
        <f>IF(Eksplikatsioon!D338=0,"",Eksplikatsioon!D338)</f>
        <v>Lift</v>
      </c>
      <c r="E337" s="75">
        <f>IF(Eksplikatsioon!F338=0,"",Eksplikatsioon!F338)</f>
        <v>3.9</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3">
      <c r="A338" s="33" t="str">
        <f>IF(Eksplikatsioon!A339=0,"",Eksplikatsioon!A339)</f>
        <v>05</v>
      </c>
      <c r="B338" s="77" t="str">
        <f>IF(Eksplikatsioon!B339=0,"",Eksplikatsioon!B339)</f>
        <v>581</v>
      </c>
      <c r="C338" s="33" t="str">
        <f>IF(Eksplikatsioon!C339=0,"",Eksplikatsioon!C339)</f>
        <v>VERTIKAALSETE ÜHENDUSTEEDE PIND</v>
      </c>
      <c r="D338" s="33" t="str">
        <f>IF(Eksplikatsioon!D339=0,"",Eksplikatsioon!D339)</f>
        <v>Lift</v>
      </c>
      <c r="E338" s="75">
        <f>IF(Eksplikatsioon!F339=0,"",Eksplikatsioon!F339)</f>
        <v>3.6</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3">
      <c r="A339" s="33" t="str">
        <f>IF(Eksplikatsioon!A340=0,"",Eksplikatsioon!A340)</f>
        <v>05</v>
      </c>
      <c r="B339" s="77" t="str">
        <f>IF(Eksplikatsioon!B340=0,"",Eksplikatsioon!B340)</f>
        <v>590</v>
      </c>
      <c r="C339" s="33" t="str">
        <f>IF(Eksplikatsioon!C340=0,"",Eksplikatsioon!C340)</f>
        <v>VERTIKAALSETE ÜHENDUSTEEDE PIND</v>
      </c>
      <c r="D339" s="33" t="str">
        <f>IF(Eksplikatsioon!D340=0,"",Eksplikatsioon!D340)</f>
        <v>Šaht</v>
      </c>
      <c r="E339" s="75">
        <f>IF(Eksplikatsioon!F340=0,"",Eksplikatsioon!F340)</f>
        <v>5.3</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3">
      <c r="A340" s="33" t="str">
        <f>IF(Eksplikatsioon!A341=0,"",Eksplikatsioon!A341)</f>
        <v>05</v>
      </c>
      <c r="B340" s="77" t="str">
        <f>IF(Eksplikatsioon!B341=0,"",Eksplikatsioon!B341)</f>
        <v>591</v>
      </c>
      <c r="C340" s="33" t="str">
        <f>IF(Eksplikatsioon!C341=0,"",Eksplikatsioon!C341)</f>
        <v>VERTIKAALSETE ÜHENDUSTEEDE PIND</v>
      </c>
      <c r="D340" s="33" t="str">
        <f>IF(Eksplikatsioon!D341=0,"",Eksplikatsioon!D341)</f>
        <v>Šaht</v>
      </c>
      <c r="E340" s="75">
        <f>IF(Eksplikatsioon!F341=0,"",Eksplikatsioon!F341)</f>
        <v>3.2</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3">
      <c r="A341" s="33" t="str">
        <f>IF(Eksplikatsioon!A342=0,"",Eksplikatsioon!A342)</f>
        <v>05</v>
      </c>
      <c r="B341" s="77" t="str">
        <f>IF(Eksplikatsioon!B342=0,"",Eksplikatsioon!B342)</f>
        <v>593</v>
      </c>
      <c r="C341" s="33" t="str">
        <f>IF(Eksplikatsioon!C342=0,"",Eksplikatsioon!C342)</f>
        <v>VERTIKAALSETE ÜHENDUSTEEDE PIND</v>
      </c>
      <c r="D341" s="33" t="str">
        <f>IF(Eksplikatsioon!D342=0,"",Eksplikatsioon!D342)</f>
        <v>Šaht</v>
      </c>
      <c r="E341" s="75">
        <f>IF(Eksplikatsioon!F342=0,"",Eksplikatsioon!F342)</f>
        <v>3</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3">
      <c r="A342" s="33" t="str">
        <f>IF(Eksplikatsioon!A343=0,"",Eksplikatsioon!A343)</f>
        <v>05</v>
      </c>
      <c r="B342" s="77" t="str">
        <f>IF(Eksplikatsioon!B343=0,"",Eksplikatsioon!B343)</f>
        <v>594</v>
      </c>
      <c r="C342" s="33" t="str">
        <f>IF(Eksplikatsioon!C343=0,"",Eksplikatsioon!C343)</f>
        <v>VERTIKAALSETE ÜHENDUSTEEDE PIND</v>
      </c>
      <c r="D342" s="33" t="str">
        <f>IF(Eksplikatsioon!D343=0,"",Eksplikatsioon!D343)</f>
        <v>Šaht</v>
      </c>
      <c r="E342" s="75">
        <f>IF(Eksplikatsioon!F343=0,"",Eksplikatsioon!F343)</f>
        <v>1</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3">
      <c r="A343" s="33" t="str">
        <f>IF(Eksplikatsioon!A344=0,"",Eksplikatsioon!A344)</f>
        <v>05</v>
      </c>
      <c r="B343" s="77" t="str">
        <f>IF(Eksplikatsioon!B344=0,"",Eksplikatsioon!B344)</f>
        <v>595</v>
      </c>
      <c r="C343" s="33" t="str">
        <f>IF(Eksplikatsioon!C344=0,"",Eksplikatsioon!C344)</f>
        <v>ÜÜRITAV PIND</v>
      </c>
      <c r="D343" s="33" t="str">
        <f>IF(Eksplikatsioon!D344=0,"",Eksplikatsioon!D344)</f>
        <v>Kabinet/Büroo</v>
      </c>
      <c r="E343" s="75">
        <f>IF(Eksplikatsioon!F344=0,"",Eksplikatsioon!F344)</f>
        <v>10.6</v>
      </c>
      <c r="F343" s="33" t="str">
        <f>IF(Eksplikatsioon!H344=0,"",Eksplikatsioon!H344)</f>
        <v/>
      </c>
      <c r="G343" s="33" t="str">
        <f>IF(Eksplikatsioon!J344=0,"",Eksplikatsioon!J344)</f>
        <v>Ainukasutuses pind</v>
      </c>
      <c r="H343" s="33" t="str">
        <f>IF(Eksplikatsioon!K344=0,"",Eksplikatsioon!K344)</f>
        <v>Terviseamet</v>
      </c>
      <c r="I343" s="33" t="str">
        <f>IF(Eksplikatsioon!L344=0,"",Eksplikatsioon!L344)</f>
        <v>PALDISKI MNT _03</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3">
      <c r="A344" s="33" t="str">
        <f>IF(Eksplikatsioon!A345=0,"",Eksplikatsioon!A345)</f>
        <v/>
      </c>
      <c r="B344" s="77" t="str">
        <f>IF(Eksplikatsioon!B345=0,"",Eksplikatsioon!B345)</f>
        <v/>
      </c>
      <c r="C344" s="33" t="str">
        <f>IF(Eksplikatsioon!C345=0,"",Eksplikatsioon!C345)</f>
        <v/>
      </c>
      <c r="D344" s="33" t="str">
        <f>IF(Eksplikatsioon!D345=0,"",Eksplikatsioon!D345)</f>
        <v/>
      </c>
      <c r="E344" s="75"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3">
      <c r="A345" s="33" t="str">
        <f>IF(Eksplikatsioon!A346=0,"",Eksplikatsioon!A346)</f>
        <v/>
      </c>
      <c r="B345" s="77" t="str">
        <f>IF(Eksplikatsioon!B346=0,"",Eksplikatsioon!B346)</f>
        <v/>
      </c>
      <c r="C345" s="33" t="str">
        <f>IF(Eksplikatsioon!C346=0,"",Eksplikatsioon!C346)</f>
        <v/>
      </c>
      <c r="D345" s="33" t="str">
        <f>IF(Eksplikatsioon!D346=0,"",Eksplikatsioon!D346)</f>
        <v/>
      </c>
      <c r="E345" s="75"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3">
      <c r="A346" s="33" t="str">
        <f>IF(Eksplikatsioon!A347=0,"",Eksplikatsioon!A347)</f>
        <v/>
      </c>
      <c r="B346" s="77" t="str">
        <f>IF(Eksplikatsioon!B347=0,"",Eksplikatsioon!B347)</f>
        <v/>
      </c>
      <c r="C346" s="33" t="str">
        <f>IF(Eksplikatsioon!C347=0,"",Eksplikatsioon!C347)</f>
        <v/>
      </c>
      <c r="D346" s="33" t="str">
        <f>IF(Eksplikatsioon!D347=0,"",Eksplikatsioon!D347)</f>
        <v/>
      </c>
      <c r="E346" s="75"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3">
      <c r="A347" s="33" t="str">
        <f>IF(Eksplikatsioon!A348=0,"",Eksplikatsioon!A348)</f>
        <v/>
      </c>
      <c r="B347" s="77" t="str">
        <f>IF(Eksplikatsioon!B348=0,"",Eksplikatsioon!B348)</f>
        <v/>
      </c>
      <c r="C347" s="33" t="str">
        <f>IF(Eksplikatsioon!C348=0,"",Eksplikatsioon!C348)</f>
        <v/>
      </c>
      <c r="D347" s="33" t="str">
        <f>IF(Eksplikatsioon!D348=0,"",Eksplikatsioon!D348)</f>
        <v/>
      </c>
      <c r="E347" s="75"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3">
      <c r="A348" s="33" t="str">
        <f>IF(Eksplikatsioon!A349=0,"",Eksplikatsioon!A349)</f>
        <v/>
      </c>
      <c r="B348" s="77" t="str">
        <f>IF(Eksplikatsioon!B349=0,"",Eksplikatsioon!B349)</f>
        <v/>
      </c>
      <c r="C348" s="33" t="str">
        <f>IF(Eksplikatsioon!C349=0,"",Eksplikatsioon!C349)</f>
        <v/>
      </c>
      <c r="D348" s="33" t="str">
        <f>IF(Eksplikatsioon!D349=0,"",Eksplikatsioon!D349)</f>
        <v/>
      </c>
      <c r="E348" s="75"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3">
      <c r="A349" s="33" t="str">
        <f>IF(Eksplikatsioon!A350=0,"",Eksplikatsioon!A350)</f>
        <v/>
      </c>
      <c r="B349" s="77" t="str">
        <f>IF(Eksplikatsioon!B350=0,"",Eksplikatsioon!B350)</f>
        <v/>
      </c>
      <c r="C349" s="33" t="str">
        <f>IF(Eksplikatsioon!C350=0,"",Eksplikatsioon!C350)</f>
        <v/>
      </c>
      <c r="D349" s="33" t="str">
        <f>IF(Eksplikatsioon!D350=0,"",Eksplikatsioon!D350)</f>
        <v/>
      </c>
      <c r="E349" s="75"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3">
      <c r="A350" s="33" t="str">
        <f>IF(Eksplikatsioon!A351=0,"",Eksplikatsioon!A351)</f>
        <v/>
      </c>
      <c r="B350" s="77" t="str">
        <f>IF(Eksplikatsioon!B351=0,"",Eksplikatsioon!B351)</f>
        <v/>
      </c>
      <c r="C350" s="33" t="str">
        <f>IF(Eksplikatsioon!C351=0,"",Eksplikatsioon!C351)</f>
        <v/>
      </c>
      <c r="D350" s="33" t="str">
        <f>IF(Eksplikatsioon!D351=0,"",Eksplikatsioon!D351)</f>
        <v/>
      </c>
      <c r="E350" s="75"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3">
      <c r="A351" s="33" t="str">
        <f>IF(Eksplikatsioon!A352=0,"",Eksplikatsioon!A352)</f>
        <v/>
      </c>
      <c r="B351" s="77" t="str">
        <f>IF(Eksplikatsioon!B352=0,"",Eksplikatsioon!B352)</f>
        <v/>
      </c>
      <c r="C351" s="33" t="str">
        <f>IF(Eksplikatsioon!C352=0,"",Eksplikatsioon!C352)</f>
        <v/>
      </c>
      <c r="D351" s="33" t="str">
        <f>IF(Eksplikatsioon!D352=0,"",Eksplikatsioon!D352)</f>
        <v/>
      </c>
      <c r="E351" s="75"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3">
      <c r="A352" s="33" t="str">
        <f>IF(Eksplikatsioon!A353=0,"",Eksplikatsioon!A353)</f>
        <v/>
      </c>
      <c r="B352" s="77" t="str">
        <f>IF(Eksplikatsioon!B353=0,"",Eksplikatsioon!B353)</f>
        <v/>
      </c>
      <c r="C352" s="33" t="str">
        <f>IF(Eksplikatsioon!C353=0,"",Eksplikatsioon!C353)</f>
        <v/>
      </c>
      <c r="D352" s="33" t="str">
        <f>IF(Eksplikatsioon!D353=0,"",Eksplikatsioon!D353)</f>
        <v/>
      </c>
      <c r="E352" s="75"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3">
      <c r="A353" s="33" t="str">
        <f>IF(Eksplikatsioon!A354=0,"",Eksplikatsioon!A354)</f>
        <v/>
      </c>
      <c r="B353" s="77" t="str">
        <f>IF(Eksplikatsioon!B354=0,"",Eksplikatsioon!B354)</f>
        <v/>
      </c>
      <c r="C353" s="33" t="str">
        <f>IF(Eksplikatsioon!C354=0,"",Eksplikatsioon!C354)</f>
        <v/>
      </c>
      <c r="D353" s="33" t="str">
        <f>IF(Eksplikatsioon!D354=0,"",Eksplikatsioon!D354)</f>
        <v/>
      </c>
      <c r="E353" s="75"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3">
      <c r="A354" s="33" t="str">
        <f>IF(Eksplikatsioon!A355=0,"",Eksplikatsioon!A355)</f>
        <v/>
      </c>
      <c r="B354" s="77" t="str">
        <f>IF(Eksplikatsioon!B355=0,"",Eksplikatsioon!B355)</f>
        <v/>
      </c>
      <c r="C354" s="33" t="str">
        <f>IF(Eksplikatsioon!C355=0,"",Eksplikatsioon!C355)</f>
        <v/>
      </c>
      <c r="D354" s="33" t="str">
        <f>IF(Eksplikatsioon!D355=0,"",Eksplikatsioon!D355)</f>
        <v/>
      </c>
      <c r="E354" s="75"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3">
      <c r="A355" s="33" t="str">
        <f>IF(Eksplikatsioon!A356=0,"",Eksplikatsioon!A356)</f>
        <v/>
      </c>
      <c r="B355" s="77" t="str">
        <f>IF(Eksplikatsioon!B356=0,"",Eksplikatsioon!B356)</f>
        <v/>
      </c>
      <c r="C355" s="33" t="str">
        <f>IF(Eksplikatsioon!C356=0,"",Eksplikatsioon!C356)</f>
        <v/>
      </c>
      <c r="D355" s="33" t="str">
        <f>IF(Eksplikatsioon!D356=0,"",Eksplikatsioon!D356)</f>
        <v/>
      </c>
      <c r="E355" s="75"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3">
      <c r="A356" s="33" t="str">
        <f>IF(Eksplikatsioon!A357=0,"",Eksplikatsioon!A357)</f>
        <v/>
      </c>
      <c r="B356" s="77" t="str">
        <f>IF(Eksplikatsioon!B357=0,"",Eksplikatsioon!B357)</f>
        <v/>
      </c>
      <c r="C356" s="33" t="str">
        <f>IF(Eksplikatsioon!C357=0,"",Eksplikatsioon!C357)</f>
        <v/>
      </c>
      <c r="D356" s="33" t="str">
        <f>IF(Eksplikatsioon!D357=0,"",Eksplikatsioon!D357)</f>
        <v/>
      </c>
      <c r="E356" s="75"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3">
      <c r="A357" s="33" t="str">
        <f>IF(Eksplikatsioon!A358=0,"",Eksplikatsioon!A358)</f>
        <v/>
      </c>
      <c r="B357" s="77" t="str">
        <f>IF(Eksplikatsioon!B358=0,"",Eksplikatsioon!B358)</f>
        <v/>
      </c>
      <c r="C357" s="33" t="str">
        <f>IF(Eksplikatsioon!C358=0,"",Eksplikatsioon!C358)</f>
        <v/>
      </c>
      <c r="D357" s="33" t="str">
        <f>IF(Eksplikatsioon!D358=0,"",Eksplikatsioon!D358)</f>
        <v/>
      </c>
      <c r="E357" s="75"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3">
      <c r="A358" s="33" t="str">
        <f>IF(Eksplikatsioon!A359=0,"",Eksplikatsioon!A359)</f>
        <v/>
      </c>
      <c r="B358" s="77" t="str">
        <f>IF(Eksplikatsioon!B359=0,"",Eksplikatsioon!B359)</f>
        <v/>
      </c>
      <c r="C358" s="33" t="str">
        <f>IF(Eksplikatsioon!C359=0,"",Eksplikatsioon!C359)</f>
        <v/>
      </c>
      <c r="D358" s="33" t="str">
        <f>IF(Eksplikatsioon!D359=0,"",Eksplikatsioon!D359)</f>
        <v/>
      </c>
      <c r="E358" s="75"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3">
      <c r="A359" s="33" t="str">
        <f>IF(Eksplikatsioon!A360=0,"",Eksplikatsioon!A360)</f>
        <v/>
      </c>
      <c r="B359" s="77" t="str">
        <f>IF(Eksplikatsioon!B360=0,"",Eksplikatsioon!B360)</f>
        <v/>
      </c>
      <c r="C359" s="33" t="str">
        <f>IF(Eksplikatsioon!C360=0,"",Eksplikatsioon!C360)</f>
        <v/>
      </c>
      <c r="D359" s="33" t="str">
        <f>IF(Eksplikatsioon!D360=0,"",Eksplikatsioon!D360)</f>
        <v/>
      </c>
      <c r="E359" s="75"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3">
      <c r="A360" s="33" t="str">
        <f>IF(Eksplikatsioon!A361=0,"",Eksplikatsioon!A361)</f>
        <v/>
      </c>
      <c r="B360" s="77" t="str">
        <f>IF(Eksplikatsioon!B361=0,"",Eksplikatsioon!B361)</f>
        <v/>
      </c>
      <c r="C360" s="33" t="str">
        <f>IF(Eksplikatsioon!C361=0,"",Eksplikatsioon!C361)</f>
        <v/>
      </c>
      <c r="D360" s="33" t="str">
        <f>IF(Eksplikatsioon!D361=0,"",Eksplikatsioon!D361)</f>
        <v/>
      </c>
      <c r="E360" s="75"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3">
      <c r="A361" s="33" t="str">
        <f>IF(Eksplikatsioon!A362=0,"",Eksplikatsioon!A362)</f>
        <v/>
      </c>
      <c r="B361" s="77" t="str">
        <f>IF(Eksplikatsioon!B362=0,"",Eksplikatsioon!B362)</f>
        <v/>
      </c>
      <c r="C361" s="33" t="str">
        <f>IF(Eksplikatsioon!C362=0,"",Eksplikatsioon!C362)</f>
        <v/>
      </c>
      <c r="D361" s="33" t="str">
        <f>IF(Eksplikatsioon!D362=0,"",Eksplikatsioon!D362)</f>
        <v/>
      </c>
      <c r="E361" s="75"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3">
      <c r="A362" s="33" t="str">
        <f>IF(Eksplikatsioon!A363=0,"",Eksplikatsioon!A363)</f>
        <v/>
      </c>
      <c r="B362" s="77" t="str">
        <f>IF(Eksplikatsioon!B363=0,"",Eksplikatsioon!B363)</f>
        <v/>
      </c>
      <c r="C362" s="33" t="str">
        <f>IF(Eksplikatsioon!C363=0,"",Eksplikatsioon!C363)</f>
        <v/>
      </c>
      <c r="D362" s="33" t="str">
        <f>IF(Eksplikatsioon!D363=0,"",Eksplikatsioon!D363)</f>
        <v/>
      </c>
      <c r="E362" s="75"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3">
      <c r="A363" s="33" t="str">
        <f>IF(Eksplikatsioon!A364=0,"",Eksplikatsioon!A364)</f>
        <v/>
      </c>
      <c r="B363" s="77" t="str">
        <f>IF(Eksplikatsioon!B364=0,"",Eksplikatsioon!B364)</f>
        <v/>
      </c>
      <c r="C363" s="33" t="str">
        <f>IF(Eksplikatsioon!C364=0,"",Eksplikatsioon!C364)</f>
        <v/>
      </c>
      <c r="D363" s="33" t="str">
        <f>IF(Eksplikatsioon!D364=0,"",Eksplikatsioon!D364)</f>
        <v/>
      </c>
      <c r="E363" s="75"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3">
      <c r="A364" s="33" t="str">
        <f>IF(Eksplikatsioon!A365=0,"",Eksplikatsioon!A365)</f>
        <v/>
      </c>
      <c r="B364" s="77" t="str">
        <f>IF(Eksplikatsioon!B365=0,"",Eksplikatsioon!B365)</f>
        <v/>
      </c>
      <c r="C364" s="33" t="str">
        <f>IF(Eksplikatsioon!C365=0,"",Eksplikatsioon!C365)</f>
        <v/>
      </c>
      <c r="D364" s="33" t="str">
        <f>IF(Eksplikatsioon!D365=0,"",Eksplikatsioon!D365)</f>
        <v/>
      </c>
      <c r="E364" s="75"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3">
      <c r="A365" s="33" t="str">
        <f>IF(Eksplikatsioon!A366=0,"",Eksplikatsioon!A366)</f>
        <v/>
      </c>
      <c r="B365" s="77" t="str">
        <f>IF(Eksplikatsioon!B366=0,"",Eksplikatsioon!B366)</f>
        <v/>
      </c>
      <c r="C365" s="33" t="str">
        <f>IF(Eksplikatsioon!C366=0,"",Eksplikatsioon!C366)</f>
        <v/>
      </c>
      <c r="D365" s="33" t="str">
        <f>IF(Eksplikatsioon!D366=0,"",Eksplikatsioon!D366)</f>
        <v/>
      </c>
      <c r="E365" s="75"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3">
      <c r="A366" s="33" t="str">
        <f>IF(Eksplikatsioon!A367=0,"",Eksplikatsioon!A367)</f>
        <v/>
      </c>
      <c r="B366" s="77" t="str">
        <f>IF(Eksplikatsioon!B367=0,"",Eksplikatsioon!B367)</f>
        <v/>
      </c>
      <c r="C366" s="33" t="str">
        <f>IF(Eksplikatsioon!C367=0,"",Eksplikatsioon!C367)</f>
        <v/>
      </c>
      <c r="D366" s="33" t="str">
        <f>IF(Eksplikatsioon!D367=0,"",Eksplikatsioon!D367)</f>
        <v/>
      </c>
      <c r="E366" s="75"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3">
      <c r="A367" s="33" t="str">
        <f>IF(Eksplikatsioon!A368=0,"",Eksplikatsioon!A368)</f>
        <v/>
      </c>
      <c r="B367" s="77" t="str">
        <f>IF(Eksplikatsioon!B368=0,"",Eksplikatsioon!B368)</f>
        <v/>
      </c>
      <c r="C367" s="33" t="str">
        <f>IF(Eksplikatsioon!C368=0,"",Eksplikatsioon!C368)</f>
        <v/>
      </c>
      <c r="D367" s="33" t="str">
        <f>IF(Eksplikatsioon!D368=0,"",Eksplikatsioon!D368)</f>
        <v/>
      </c>
      <c r="E367" s="75"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3">
      <c r="A368" s="33" t="str">
        <f>IF(Eksplikatsioon!A369=0,"",Eksplikatsioon!A369)</f>
        <v/>
      </c>
      <c r="B368" s="77" t="str">
        <f>IF(Eksplikatsioon!B369=0,"",Eksplikatsioon!B369)</f>
        <v/>
      </c>
      <c r="C368" s="33" t="str">
        <f>IF(Eksplikatsioon!C369=0,"",Eksplikatsioon!C369)</f>
        <v/>
      </c>
      <c r="D368" s="33" t="str">
        <f>IF(Eksplikatsioon!D369=0,"",Eksplikatsioon!D369)</f>
        <v/>
      </c>
      <c r="E368" s="75"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3">
      <c r="A369" s="33" t="str">
        <f>IF(Eksplikatsioon!A370=0,"",Eksplikatsioon!A370)</f>
        <v/>
      </c>
      <c r="B369" s="77" t="str">
        <f>IF(Eksplikatsioon!B370=0,"",Eksplikatsioon!B370)</f>
        <v/>
      </c>
      <c r="C369" s="33" t="str">
        <f>IF(Eksplikatsioon!C370=0,"",Eksplikatsioon!C370)</f>
        <v/>
      </c>
      <c r="D369" s="33" t="str">
        <f>IF(Eksplikatsioon!D370=0,"",Eksplikatsioon!D370)</f>
        <v/>
      </c>
      <c r="E369" s="75"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3">
      <c r="A370" s="33" t="str">
        <f>IF(Eksplikatsioon!A371=0,"",Eksplikatsioon!A371)</f>
        <v/>
      </c>
      <c r="B370" s="77" t="str">
        <f>IF(Eksplikatsioon!B371=0,"",Eksplikatsioon!B371)</f>
        <v/>
      </c>
      <c r="C370" s="33" t="str">
        <f>IF(Eksplikatsioon!C371=0,"",Eksplikatsioon!C371)</f>
        <v/>
      </c>
      <c r="D370" s="33" t="str">
        <f>IF(Eksplikatsioon!D371=0,"",Eksplikatsioon!D371)</f>
        <v/>
      </c>
      <c r="E370" s="75"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3">
      <c r="A371" s="33" t="str">
        <f>IF(Eksplikatsioon!A372=0,"",Eksplikatsioon!A372)</f>
        <v/>
      </c>
      <c r="B371" s="77" t="str">
        <f>IF(Eksplikatsioon!B372=0,"",Eksplikatsioon!B372)</f>
        <v/>
      </c>
      <c r="C371" s="33" t="str">
        <f>IF(Eksplikatsioon!C372=0,"",Eksplikatsioon!C372)</f>
        <v/>
      </c>
      <c r="D371" s="33" t="str">
        <f>IF(Eksplikatsioon!D372=0,"",Eksplikatsioon!D372)</f>
        <v/>
      </c>
      <c r="E371" s="75"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3">
      <c r="A372" s="33" t="str">
        <f>IF(Eksplikatsioon!A373=0,"",Eksplikatsioon!A373)</f>
        <v/>
      </c>
      <c r="B372" s="77" t="str">
        <f>IF(Eksplikatsioon!B373=0,"",Eksplikatsioon!B373)</f>
        <v/>
      </c>
      <c r="C372" s="33" t="str">
        <f>IF(Eksplikatsioon!C373=0,"",Eksplikatsioon!C373)</f>
        <v/>
      </c>
      <c r="D372" s="33" t="str">
        <f>IF(Eksplikatsioon!D373=0,"",Eksplikatsioon!D373)</f>
        <v/>
      </c>
      <c r="E372" s="75"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3">
      <c r="A373" s="33" t="str">
        <f>IF(Eksplikatsioon!A374=0,"",Eksplikatsioon!A374)</f>
        <v/>
      </c>
      <c r="B373" s="77" t="str">
        <f>IF(Eksplikatsioon!B374=0,"",Eksplikatsioon!B374)</f>
        <v/>
      </c>
      <c r="C373" s="33" t="str">
        <f>IF(Eksplikatsioon!C374=0,"",Eksplikatsioon!C374)</f>
        <v/>
      </c>
      <c r="D373" s="33" t="str">
        <f>IF(Eksplikatsioon!D374=0,"",Eksplikatsioon!D374)</f>
        <v/>
      </c>
      <c r="E373" s="75"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3">
      <c r="A374" s="33" t="str">
        <f>IF(Eksplikatsioon!A375=0,"",Eksplikatsioon!A375)</f>
        <v/>
      </c>
      <c r="B374" s="77" t="str">
        <f>IF(Eksplikatsioon!B375=0,"",Eksplikatsioon!B375)</f>
        <v/>
      </c>
      <c r="C374" s="33" t="str">
        <f>IF(Eksplikatsioon!C375=0,"",Eksplikatsioon!C375)</f>
        <v/>
      </c>
      <c r="D374" s="33" t="str">
        <f>IF(Eksplikatsioon!D375=0,"",Eksplikatsioon!D375)</f>
        <v/>
      </c>
      <c r="E374" s="75"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3">
      <c r="A375" s="33" t="str">
        <f>IF(Eksplikatsioon!A376=0,"",Eksplikatsioon!A376)</f>
        <v/>
      </c>
      <c r="B375" s="77" t="str">
        <f>IF(Eksplikatsioon!B376=0,"",Eksplikatsioon!B376)</f>
        <v/>
      </c>
      <c r="C375" s="33" t="str">
        <f>IF(Eksplikatsioon!C376=0,"",Eksplikatsioon!C376)</f>
        <v/>
      </c>
      <c r="D375" s="33" t="str">
        <f>IF(Eksplikatsioon!D376=0,"",Eksplikatsioon!D376)</f>
        <v/>
      </c>
      <c r="E375" s="75"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3">
      <c r="A376" s="33" t="str">
        <f>IF(Eksplikatsioon!A377=0,"",Eksplikatsioon!A377)</f>
        <v/>
      </c>
      <c r="B376" s="77" t="str">
        <f>IF(Eksplikatsioon!B377=0,"",Eksplikatsioon!B377)</f>
        <v/>
      </c>
      <c r="C376" s="33" t="str">
        <f>IF(Eksplikatsioon!C377=0,"",Eksplikatsioon!C377)</f>
        <v/>
      </c>
      <c r="D376" s="33" t="str">
        <f>IF(Eksplikatsioon!D377=0,"",Eksplikatsioon!D377)</f>
        <v/>
      </c>
      <c r="E376" s="75"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3">
      <c r="A377" s="33" t="str">
        <f>IF(Eksplikatsioon!A378=0,"",Eksplikatsioon!A378)</f>
        <v/>
      </c>
      <c r="B377" s="77" t="str">
        <f>IF(Eksplikatsioon!B378=0,"",Eksplikatsioon!B378)</f>
        <v/>
      </c>
      <c r="C377" s="33" t="str">
        <f>IF(Eksplikatsioon!C378=0,"",Eksplikatsioon!C378)</f>
        <v/>
      </c>
      <c r="D377" s="33" t="str">
        <f>IF(Eksplikatsioon!D378=0,"",Eksplikatsioon!D378)</f>
        <v/>
      </c>
      <c r="E377" s="75"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3">
      <c r="A378" s="33" t="str">
        <f>IF(Eksplikatsioon!A379=0,"",Eksplikatsioon!A379)</f>
        <v/>
      </c>
      <c r="B378" s="77" t="str">
        <f>IF(Eksplikatsioon!B379=0,"",Eksplikatsioon!B379)</f>
        <v/>
      </c>
      <c r="C378" s="33" t="str">
        <f>IF(Eksplikatsioon!C379=0,"",Eksplikatsioon!C379)</f>
        <v/>
      </c>
      <c r="D378" s="33" t="str">
        <f>IF(Eksplikatsioon!D379=0,"",Eksplikatsioon!D379)</f>
        <v/>
      </c>
      <c r="E378" s="75"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3">
      <c r="A379" s="33" t="str">
        <f>IF(Eksplikatsioon!A380=0,"",Eksplikatsioon!A380)</f>
        <v/>
      </c>
      <c r="B379" s="77" t="str">
        <f>IF(Eksplikatsioon!B380=0,"",Eksplikatsioon!B380)</f>
        <v/>
      </c>
      <c r="C379" s="33" t="str">
        <f>IF(Eksplikatsioon!C380=0,"",Eksplikatsioon!C380)</f>
        <v/>
      </c>
      <c r="D379" s="33" t="str">
        <f>IF(Eksplikatsioon!D380=0,"",Eksplikatsioon!D380)</f>
        <v/>
      </c>
      <c r="E379" s="75"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3">
      <c r="A380" s="33" t="str">
        <f>IF(Eksplikatsioon!A381=0,"",Eksplikatsioon!A381)</f>
        <v/>
      </c>
      <c r="B380" s="77" t="str">
        <f>IF(Eksplikatsioon!B381=0,"",Eksplikatsioon!B381)</f>
        <v/>
      </c>
      <c r="C380" s="33" t="str">
        <f>IF(Eksplikatsioon!C381=0,"",Eksplikatsioon!C381)</f>
        <v/>
      </c>
      <c r="D380" s="33" t="str">
        <f>IF(Eksplikatsioon!D381=0,"",Eksplikatsioon!D381)</f>
        <v/>
      </c>
      <c r="E380" s="75"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3">
      <c r="A381" s="33" t="str">
        <f>IF(Eksplikatsioon!A382=0,"",Eksplikatsioon!A382)</f>
        <v/>
      </c>
      <c r="B381" s="77" t="str">
        <f>IF(Eksplikatsioon!B382=0,"",Eksplikatsioon!B382)</f>
        <v/>
      </c>
      <c r="C381" s="33" t="str">
        <f>IF(Eksplikatsioon!C382=0,"",Eksplikatsioon!C382)</f>
        <v/>
      </c>
      <c r="D381" s="33" t="str">
        <f>IF(Eksplikatsioon!D382=0,"",Eksplikatsioon!D382)</f>
        <v/>
      </c>
      <c r="E381" s="75"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3">
      <c r="A382" s="33" t="str">
        <f>IF(Eksplikatsioon!A383=0,"",Eksplikatsioon!A383)</f>
        <v/>
      </c>
      <c r="B382" s="77" t="str">
        <f>IF(Eksplikatsioon!B383=0,"",Eksplikatsioon!B383)</f>
        <v/>
      </c>
      <c r="C382" s="33" t="str">
        <f>IF(Eksplikatsioon!C383=0,"",Eksplikatsioon!C383)</f>
        <v/>
      </c>
      <c r="D382" s="33" t="str">
        <f>IF(Eksplikatsioon!D383=0,"",Eksplikatsioon!D383)</f>
        <v/>
      </c>
      <c r="E382" s="75"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3">
      <c r="A383" s="33" t="str">
        <f>IF(Eksplikatsioon!A384=0,"",Eksplikatsioon!A384)</f>
        <v/>
      </c>
      <c r="B383" s="77" t="str">
        <f>IF(Eksplikatsioon!B384=0,"",Eksplikatsioon!B384)</f>
        <v/>
      </c>
      <c r="C383" s="33" t="str">
        <f>IF(Eksplikatsioon!C384=0,"",Eksplikatsioon!C384)</f>
        <v/>
      </c>
      <c r="D383" s="33" t="str">
        <f>IF(Eksplikatsioon!D384=0,"",Eksplikatsioon!D384)</f>
        <v/>
      </c>
      <c r="E383" s="75"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3">
      <c r="A384" s="33" t="str">
        <f>IF(Eksplikatsioon!A385=0,"",Eksplikatsioon!A385)</f>
        <v/>
      </c>
      <c r="B384" s="77" t="str">
        <f>IF(Eksplikatsioon!B385=0,"",Eksplikatsioon!B385)</f>
        <v/>
      </c>
      <c r="C384" s="33" t="str">
        <f>IF(Eksplikatsioon!C385=0,"",Eksplikatsioon!C385)</f>
        <v/>
      </c>
      <c r="D384" s="33" t="str">
        <f>IF(Eksplikatsioon!D385=0,"",Eksplikatsioon!D385)</f>
        <v/>
      </c>
      <c r="E384" s="75"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3">
      <c r="A385" s="33" t="str">
        <f>IF(Eksplikatsioon!A386=0,"",Eksplikatsioon!A386)</f>
        <v/>
      </c>
      <c r="B385" s="77" t="str">
        <f>IF(Eksplikatsioon!B386=0,"",Eksplikatsioon!B386)</f>
        <v/>
      </c>
      <c r="C385" s="33" t="str">
        <f>IF(Eksplikatsioon!C386=0,"",Eksplikatsioon!C386)</f>
        <v/>
      </c>
      <c r="D385" s="33" t="str">
        <f>IF(Eksplikatsioon!D386=0,"",Eksplikatsioon!D386)</f>
        <v/>
      </c>
      <c r="E385" s="75"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3">
      <c r="A386" s="33" t="str">
        <f>IF(Eksplikatsioon!A387=0,"",Eksplikatsioon!A387)</f>
        <v/>
      </c>
      <c r="B386" s="77" t="str">
        <f>IF(Eksplikatsioon!B387=0,"",Eksplikatsioon!B387)</f>
        <v/>
      </c>
      <c r="C386" s="33" t="str">
        <f>IF(Eksplikatsioon!C387=0,"",Eksplikatsioon!C387)</f>
        <v/>
      </c>
      <c r="D386" s="33" t="str">
        <f>IF(Eksplikatsioon!D387=0,"",Eksplikatsioon!D387)</f>
        <v/>
      </c>
      <c r="E386" s="75"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3">
      <c r="A387" s="33" t="str">
        <f>IF(Eksplikatsioon!A388=0,"",Eksplikatsioon!A388)</f>
        <v/>
      </c>
      <c r="B387" s="77" t="str">
        <f>IF(Eksplikatsioon!B388=0,"",Eksplikatsioon!B388)</f>
        <v/>
      </c>
      <c r="C387" s="33" t="str">
        <f>IF(Eksplikatsioon!C388=0,"",Eksplikatsioon!C388)</f>
        <v/>
      </c>
      <c r="D387" s="33" t="str">
        <f>IF(Eksplikatsioon!D388=0,"",Eksplikatsioon!D388)</f>
        <v/>
      </c>
      <c r="E387" s="75"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3">
      <c r="A388" s="33" t="str">
        <f>IF(Eksplikatsioon!A389=0,"",Eksplikatsioon!A389)</f>
        <v/>
      </c>
      <c r="B388" s="77" t="str">
        <f>IF(Eksplikatsioon!B389=0,"",Eksplikatsioon!B389)</f>
        <v/>
      </c>
      <c r="C388" s="33" t="str">
        <f>IF(Eksplikatsioon!C389=0,"",Eksplikatsioon!C389)</f>
        <v/>
      </c>
      <c r="D388" s="33" t="str">
        <f>IF(Eksplikatsioon!D389=0,"",Eksplikatsioon!D389)</f>
        <v/>
      </c>
      <c r="E388" s="75"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3">
      <c r="A389" s="33" t="str">
        <f>IF(Eksplikatsioon!A390=0,"",Eksplikatsioon!A390)</f>
        <v/>
      </c>
      <c r="B389" s="77" t="str">
        <f>IF(Eksplikatsioon!B390=0,"",Eksplikatsioon!B390)</f>
        <v/>
      </c>
      <c r="C389" s="33" t="str">
        <f>IF(Eksplikatsioon!C390=0,"",Eksplikatsioon!C390)</f>
        <v/>
      </c>
      <c r="D389" s="33" t="str">
        <f>IF(Eksplikatsioon!D390=0,"",Eksplikatsioon!D390)</f>
        <v/>
      </c>
      <c r="E389" s="75"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3">
      <c r="A390" s="33" t="str">
        <f>IF(Eksplikatsioon!A391=0,"",Eksplikatsioon!A391)</f>
        <v/>
      </c>
      <c r="B390" s="77" t="str">
        <f>IF(Eksplikatsioon!B391=0,"",Eksplikatsioon!B391)</f>
        <v/>
      </c>
      <c r="C390" s="33" t="str">
        <f>IF(Eksplikatsioon!C391=0,"",Eksplikatsioon!C391)</f>
        <v/>
      </c>
      <c r="D390" s="33" t="str">
        <f>IF(Eksplikatsioon!D391=0,"",Eksplikatsioon!D391)</f>
        <v/>
      </c>
      <c r="E390" s="75"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3">
      <c r="A391" s="33" t="str">
        <f>IF(Eksplikatsioon!A392=0,"",Eksplikatsioon!A392)</f>
        <v/>
      </c>
      <c r="B391" s="77" t="str">
        <f>IF(Eksplikatsioon!B392=0,"",Eksplikatsioon!B392)</f>
        <v/>
      </c>
      <c r="C391" s="33" t="str">
        <f>IF(Eksplikatsioon!C392=0,"",Eksplikatsioon!C392)</f>
        <v/>
      </c>
      <c r="D391" s="33" t="str">
        <f>IF(Eksplikatsioon!D392=0,"",Eksplikatsioon!D392)</f>
        <v/>
      </c>
      <c r="E391" s="75"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3">
      <c r="A392" s="33" t="str">
        <f>IF(Eksplikatsioon!A393=0,"",Eksplikatsioon!A393)</f>
        <v/>
      </c>
      <c r="B392" s="77" t="str">
        <f>IF(Eksplikatsioon!B393=0,"",Eksplikatsioon!B393)</f>
        <v/>
      </c>
      <c r="C392" s="33" t="str">
        <f>IF(Eksplikatsioon!C393=0,"",Eksplikatsioon!C393)</f>
        <v/>
      </c>
      <c r="D392" s="33" t="str">
        <f>IF(Eksplikatsioon!D393=0,"",Eksplikatsioon!D393)</f>
        <v/>
      </c>
      <c r="E392" s="75"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3">
      <c r="A393" s="33" t="str">
        <f>IF(Eksplikatsioon!A394=0,"",Eksplikatsioon!A394)</f>
        <v/>
      </c>
      <c r="B393" s="77" t="str">
        <f>IF(Eksplikatsioon!B394=0,"",Eksplikatsioon!B394)</f>
        <v/>
      </c>
      <c r="C393" s="33" t="str">
        <f>IF(Eksplikatsioon!C394=0,"",Eksplikatsioon!C394)</f>
        <v/>
      </c>
      <c r="D393" s="33" t="str">
        <f>IF(Eksplikatsioon!D394=0,"",Eksplikatsioon!D394)</f>
        <v/>
      </c>
      <c r="E393" s="75"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3">
      <c r="A394" s="33" t="str">
        <f>IF(Eksplikatsioon!A395=0,"",Eksplikatsioon!A395)</f>
        <v/>
      </c>
      <c r="B394" s="77" t="str">
        <f>IF(Eksplikatsioon!B395=0,"",Eksplikatsioon!B395)</f>
        <v/>
      </c>
      <c r="C394" s="33" t="str">
        <f>IF(Eksplikatsioon!C395=0,"",Eksplikatsioon!C395)</f>
        <v/>
      </c>
      <c r="D394" s="33" t="str">
        <f>IF(Eksplikatsioon!D395=0,"",Eksplikatsioon!D395)</f>
        <v/>
      </c>
      <c r="E394" s="75"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3">
      <c r="A395" s="33" t="str">
        <f>IF(Eksplikatsioon!A396=0,"",Eksplikatsioon!A396)</f>
        <v/>
      </c>
      <c r="B395" s="77" t="str">
        <f>IF(Eksplikatsioon!B396=0,"",Eksplikatsioon!B396)</f>
        <v/>
      </c>
      <c r="C395" s="33" t="str">
        <f>IF(Eksplikatsioon!C396=0,"",Eksplikatsioon!C396)</f>
        <v/>
      </c>
      <c r="D395" s="33" t="str">
        <f>IF(Eksplikatsioon!D396=0,"",Eksplikatsioon!D396)</f>
        <v/>
      </c>
      <c r="E395" s="75"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3">
      <c r="A396" s="33" t="str">
        <f>IF(Eksplikatsioon!A397=0,"",Eksplikatsioon!A397)</f>
        <v/>
      </c>
      <c r="B396" s="77" t="str">
        <f>IF(Eksplikatsioon!B397=0,"",Eksplikatsioon!B397)</f>
        <v/>
      </c>
      <c r="C396" s="33" t="str">
        <f>IF(Eksplikatsioon!C397=0,"",Eksplikatsioon!C397)</f>
        <v/>
      </c>
      <c r="D396" s="33" t="str">
        <f>IF(Eksplikatsioon!D397=0,"",Eksplikatsioon!D397)</f>
        <v/>
      </c>
      <c r="E396" s="75"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3">
      <c r="A397" s="33" t="str">
        <f>IF(Eksplikatsioon!A398=0,"",Eksplikatsioon!A398)</f>
        <v/>
      </c>
      <c r="B397" s="77" t="str">
        <f>IF(Eksplikatsioon!B398=0,"",Eksplikatsioon!B398)</f>
        <v/>
      </c>
      <c r="C397" s="33" t="str">
        <f>IF(Eksplikatsioon!C398=0,"",Eksplikatsioon!C398)</f>
        <v/>
      </c>
      <c r="D397" s="33" t="str">
        <f>IF(Eksplikatsioon!D398=0,"",Eksplikatsioon!D398)</f>
        <v/>
      </c>
      <c r="E397" s="75"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3">
      <c r="A398" s="33" t="str">
        <f>IF(Eksplikatsioon!A399=0,"",Eksplikatsioon!A399)</f>
        <v/>
      </c>
      <c r="B398" s="77" t="str">
        <f>IF(Eksplikatsioon!B399=0,"",Eksplikatsioon!B399)</f>
        <v/>
      </c>
      <c r="C398" s="33" t="str">
        <f>IF(Eksplikatsioon!C399=0,"",Eksplikatsioon!C399)</f>
        <v/>
      </c>
      <c r="D398" s="33" t="str">
        <f>IF(Eksplikatsioon!D399=0,"",Eksplikatsioon!D399)</f>
        <v/>
      </c>
      <c r="E398" s="75"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3">
      <c r="A399" s="33" t="str">
        <f>IF(Eksplikatsioon!A400=0,"",Eksplikatsioon!A400)</f>
        <v/>
      </c>
      <c r="B399" s="77" t="str">
        <f>IF(Eksplikatsioon!B400=0,"",Eksplikatsioon!B400)</f>
        <v/>
      </c>
      <c r="C399" s="33" t="str">
        <f>IF(Eksplikatsioon!C400=0,"",Eksplikatsioon!C400)</f>
        <v/>
      </c>
      <c r="D399" s="33" t="str">
        <f>IF(Eksplikatsioon!D400=0,"",Eksplikatsioon!D400)</f>
        <v/>
      </c>
      <c r="E399" s="75"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3">
      <c r="A400" s="33" t="str">
        <f>IF(Eksplikatsioon!A401=0,"",Eksplikatsioon!A401)</f>
        <v/>
      </c>
      <c r="B400" s="77" t="str">
        <f>IF(Eksplikatsioon!B401=0,"",Eksplikatsioon!B401)</f>
        <v/>
      </c>
      <c r="C400" s="33" t="str">
        <f>IF(Eksplikatsioon!C401=0,"",Eksplikatsioon!C401)</f>
        <v/>
      </c>
      <c r="D400" s="33" t="str">
        <f>IF(Eksplikatsioon!D401=0,"",Eksplikatsioon!D401)</f>
        <v/>
      </c>
      <c r="E400" s="75"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3">
      <c r="A401" s="33" t="str">
        <f>IF(Eksplikatsioon!A402=0,"",Eksplikatsioon!A402)</f>
        <v/>
      </c>
      <c r="B401" s="77" t="str">
        <f>IF(Eksplikatsioon!B402=0,"",Eksplikatsioon!B402)</f>
        <v/>
      </c>
      <c r="C401" s="33" t="str">
        <f>IF(Eksplikatsioon!C402=0,"",Eksplikatsioon!C402)</f>
        <v/>
      </c>
      <c r="D401" s="33" t="str">
        <f>IF(Eksplikatsioon!D402=0,"",Eksplikatsioon!D402)</f>
        <v/>
      </c>
      <c r="E401" s="75"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3">
      <c r="A402" s="33" t="str">
        <f>IF(Eksplikatsioon!A403=0,"",Eksplikatsioon!A403)</f>
        <v/>
      </c>
      <c r="B402" s="77" t="str">
        <f>IF(Eksplikatsioon!B403=0,"",Eksplikatsioon!B403)</f>
        <v/>
      </c>
      <c r="C402" s="33" t="str">
        <f>IF(Eksplikatsioon!C403=0,"",Eksplikatsioon!C403)</f>
        <v/>
      </c>
      <c r="D402" s="33" t="str">
        <f>IF(Eksplikatsioon!D403=0,"",Eksplikatsioon!D403)</f>
        <v/>
      </c>
      <c r="E402" s="75"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3">
      <c r="A403" s="33" t="str">
        <f>IF(Eksplikatsioon!A404=0,"",Eksplikatsioon!A404)</f>
        <v/>
      </c>
      <c r="B403" s="77" t="str">
        <f>IF(Eksplikatsioon!B404=0,"",Eksplikatsioon!B404)</f>
        <v/>
      </c>
      <c r="C403" s="33" t="str">
        <f>IF(Eksplikatsioon!C404=0,"",Eksplikatsioon!C404)</f>
        <v/>
      </c>
      <c r="D403" s="33" t="str">
        <f>IF(Eksplikatsioon!D404=0,"",Eksplikatsioon!D404)</f>
        <v/>
      </c>
      <c r="E403" s="75"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3">
      <c r="A404" s="33" t="str">
        <f>IF(Eksplikatsioon!A405=0,"",Eksplikatsioon!A405)</f>
        <v/>
      </c>
      <c r="B404" s="77" t="str">
        <f>IF(Eksplikatsioon!B405=0,"",Eksplikatsioon!B405)</f>
        <v/>
      </c>
      <c r="C404" s="33" t="str">
        <f>IF(Eksplikatsioon!C405=0,"",Eksplikatsioon!C405)</f>
        <v/>
      </c>
      <c r="D404" s="33" t="str">
        <f>IF(Eksplikatsioon!D405=0,"",Eksplikatsioon!D405)</f>
        <v/>
      </c>
      <c r="E404" s="75"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3">
      <c r="A405" s="33" t="str">
        <f>IF(Eksplikatsioon!A406=0,"",Eksplikatsioon!A406)</f>
        <v/>
      </c>
      <c r="B405" s="77" t="str">
        <f>IF(Eksplikatsioon!B406=0,"",Eksplikatsioon!B406)</f>
        <v/>
      </c>
      <c r="C405" s="33" t="str">
        <f>IF(Eksplikatsioon!C406=0,"",Eksplikatsioon!C406)</f>
        <v/>
      </c>
      <c r="D405" s="33" t="str">
        <f>IF(Eksplikatsioon!D406=0,"",Eksplikatsioon!D406)</f>
        <v/>
      </c>
      <c r="E405" s="75"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3">
      <c r="A406" s="33" t="str">
        <f>IF(Eksplikatsioon!A407=0,"",Eksplikatsioon!A407)</f>
        <v/>
      </c>
      <c r="B406" s="77" t="str">
        <f>IF(Eksplikatsioon!B407=0,"",Eksplikatsioon!B407)</f>
        <v/>
      </c>
      <c r="C406" s="33" t="str">
        <f>IF(Eksplikatsioon!C407=0,"",Eksplikatsioon!C407)</f>
        <v/>
      </c>
      <c r="D406" s="33" t="str">
        <f>IF(Eksplikatsioon!D407=0,"",Eksplikatsioon!D407)</f>
        <v/>
      </c>
      <c r="E406" s="75"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3">
      <c r="A407" s="33" t="str">
        <f>IF(Eksplikatsioon!A408=0,"",Eksplikatsioon!A408)</f>
        <v/>
      </c>
      <c r="B407" s="77" t="str">
        <f>IF(Eksplikatsioon!B408=0,"",Eksplikatsioon!B408)</f>
        <v/>
      </c>
      <c r="C407" s="33" t="str">
        <f>IF(Eksplikatsioon!C408=0,"",Eksplikatsioon!C408)</f>
        <v/>
      </c>
      <c r="D407" s="33" t="str">
        <f>IF(Eksplikatsioon!D408=0,"",Eksplikatsioon!D408)</f>
        <v/>
      </c>
      <c r="E407" s="75"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3">
      <c r="A408" s="33" t="str">
        <f>IF(Eksplikatsioon!A409=0,"",Eksplikatsioon!A409)</f>
        <v/>
      </c>
      <c r="B408" s="77" t="str">
        <f>IF(Eksplikatsioon!B409=0,"",Eksplikatsioon!B409)</f>
        <v/>
      </c>
      <c r="C408" s="33" t="str">
        <f>IF(Eksplikatsioon!C409=0,"",Eksplikatsioon!C409)</f>
        <v/>
      </c>
      <c r="D408" s="33" t="str">
        <f>IF(Eksplikatsioon!D409=0,"",Eksplikatsioon!D409)</f>
        <v/>
      </c>
      <c r="E408" s="75"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3">
      <c r="A409" s="33" t="str">
        <f>IF(Eksplikatsioon!A410=0,"",Eksplikatsioon!A410)</f>
        <v/>
      </c>
      <c r="B409" s="77" t="str">
        <f>IF(Eksplikatsioon!B410=0,"",Eksplikatsioon!B410)</f>
        <v/>
      </c>
      <c r="C409" s="33" t="str">
        <f>IF(Eksplikatsioon!C410=0,"",Eksplikatsioon!C410)</f>
        <v/>
      </c>
      <c r="D409" s="33" t="str">
        <f>IF(Eksplikatsioon!D410=0,"",Eksplikatsioon!D410)</f>
        <v/>
      </c>
      <c r="E409" s="75"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3">
      <c r="A410" s="33" t="str">
        <f>IF(Eksplikatsioon!A411=0,"",Eksplikatsioon!A411)</f>
        <v/>
      </c>
      <c r="B410" s="77" t="str">
        <f>IF(Eksplikatsioon!B411=0,"",Eksplikatsioon!B411)</f>
        <v/>
      </c>
      <c r="C410" s="33" t="str">
        <f>IF(Eksplikatsioon!C411=0,"",Eksplikatsioon!C411)</f>
        <v/>
      </c>
      <c r="D410" s="33" t="str">
        <f>IF(Eksplikatsioon!D411=0,"",Eksplikatsioon!D411)</f>
        <v/>
      </c>
      <c r="E410" s="75"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3">
      <c r="A411" s="33" t="str">
        <f>IF(Eksplikatsioon!A412=0,"",Eksplikatsioon!A412)</f>
        <v/>
      </c>
      <c r="B411" s="77" t="str">
        <f>IF(Eksplikatsioon!B412=0,"",Eksplikatsioon!B412)</f>
        <v/>
      </c>
      <c r="C411" s="33" t="str">
        <f>IF(Eksplikatsioon!C412=0,"",Eksplikatsioon!C412)</f>
        <v/>
      </c>
      <c r="D411" s="33" t="str">
        <f>IF(Eksplikatsioon!D412=0,"",Eksplikatsioon!D412)</f>
        <v/>
      </c>
      <c r="E411" s="75"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3">
      <c r="A412" s="33" t="str">
        <f>IF(Eksplikatsioon!A413=0,"",Eksplikatsioon!A413)</f>
        <v/>
      </c>
      <c r="B412" s="77" t="str">
        <f>IF(Eksplikatsioon!B413=0,"",Eksplikatsioon!B413)</f>
        <v/>
      </c>
      <c r="C412" s="33" t="str">
        <f>IF(Eksplikatsioon!C413=0,"",Eksplikatsioon!C413)</f>
        <v/>
      </c>
      <c r="D412" s="33" t="str">
        <f>IF(Eksplikatsioon!D413=0,"",Eksplikatsioon!D413)</f>
        <v/>
      </c>
      <c r="E412" s="75"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3">
      <c r="A413" s="33" t="str">
        <f>IF(Eksplikatsioon!A414=0,"",Eksplikatsioon!A414)</f>
        <v/>
      </c>
      <c r="B413" s="77" t="str">
        <f>IF(Eksplikatsioon!B414=0,"",Eksplikatsioon!B414)</f>
        <v/>
      </c>
      <c r="C413" s="33" t="str">
        <f>IF(Eksplikatsioon!C414=0,"",Eksplikatsioon!C414)</f>
        <v/>
      </c>
      <c r="D413" s="33" t="str">
        <f>IF(Eksplikatsioon!D414=0,"",Eksplikatsioon!D414)</f>
        <v/>
      </c>
      <c r="E413" s="75"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3">
      <c r="A414" s="33" t="str">
        <f>IF(Eksplikatsioon!A415=0,"",Eksplikatsioon!A415)</f>
        <v/>
      </c>
      <c r="B414" s="77" t="str">
        <f>IF(Eksplikatsioon!B415=0,"",Eksplikatsioon!B415)</f>
        <v/>
      </c>
      <c r="C414" s="33" t="str">
        <f>IF(Eksplikatsioon!C415=0,"",Eksplikatsioon!C415)</f>
        <v/>
      </c>
      <c r="D414" s="33" t="str">
        <f>IF(Eksplikatsioon!D415=0,"",Eksplikatsioon!D415)</f>
        <v/>
      </c>
      <c r="E414" s="75"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3">
      <c r="A415" s="33" t="str">
        <f>IF(Eksplikatsioon!A416=0,"",Eksplikatsioon!A416)</f>
        <v/>
      </c>
      <c r="B415" s="77" t="str">
        <f>IF(Eksplikatsioon!B416=0,"",Eksplikatsioon!B416)</f>
        <v/>
      </c>
      <c r="C415" s="33" t="str">
        <f>IF(Eksplikatsioon!C416=0,"",Eksplikatsioon!C416)</f>
        <v/>
      </c>
      <c r="D415" s="33" t="str">
        <f>IF(Eksplikatsioon!D416=0,"",Eksplikatsioon!D416)</f>
        <v/>
      </c>
      <c r="E415" s="75"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3">
      <c r="A416" s="33" t="str">
        <f>IF(Eksplikatsioon!A417=0,"",Eksplikatsioon!A417)</f>
        <v/>
      </c>
      <c r="B416" s="77" t="str">
        <f>IF(Eksplikatsioon!B417=0,"",Eksplikatsioon!B417)</f>
        <v/>
      </c>
      <c r="C416" s="33" t="str">
        <f>IF(Eksplikatsioon!C417=0,"",Eksplikatsioon!C417)</f>
        <v/>
      </c>
      <c r="D416" s="33" t="str">
        <f>IF(Eksplikatsioon!D417=0,"",Eksplikatsioon!D417)</f>
        <v/>
      </c>
      <c r="E416" s="75"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3">
      <c r="A417" s="33" t="str">
        <f>IF(Eksplikatsioon!A418=0,"",Eksplikatsioon!A418)</f>
        <v/>
      </c>
      <c r="B417" s="77" t="str">
        <f>IF(Eksplikatsioon!B418=0,"",Eksplikatsioon!B418)</f>
        <v/>
      </c>
      <c r="C417" s="33" t="str">
        <f>IF(Eksplikatsioon!C418=0,"",Eksplikatsioon!C418)</f>
        <v/>
      </c>
      <c r="D417" s="33" t="str">
        <f>IF(Eksplikatsioon!D418=0,"",Eksplikatsioon!D418)</f>
        <v/>
      </c>
      <c r="E417" s="75"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3">
      <c r="A418" s="33" t="str">
        <f>IF(Eksplikatsioon!A419=0,"",Eksplikatsioon!A419)</f>
        <v/>
      </c>
      <c r="B418" s="77" t="str">
        <f>IF(Eksplikatsioon!B419=0,"",Eksplikatsioon!B419)</f>
        <v/>
      </c>
      <c r="C418" s="33" t="str">
        <f>IF(Eksplikatsioon!C419=0,"",Eksplikatsioon!C419)</f>
        <v/>
      </c>
      <c r="D418" s="33" t="str">
        <f>IF(Eksplikatsioon!D419=0,"",Eksplikatsioon!D419)</f>
        <v/>
      </c>
      <c r="E418" s="75"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3">
      <c r="A419" s="33" t="str">
        <f>IF(Eksplikatsioon!A420=0,"",Eksplikatsioon!A420)</f>
        <v/>
      </c>
      <c r="B419" s="77" t="str">
        <f>IF(Eksplikatsioon!B420=0,"",Eksplikatsioon!B420)</f>
        <v/>
      </c>
      <c r="C419" s="33" t="str">
        <f>IF(Eksplikatsioon!C420=0,"",Eksplikatsioon!C420)</f>
        <v/>
      </c>
      <c r="D419" s="33" t="str">
        <f>IF(Eksplikatsioon!D420=0,"",Eksplikatsioon!D420)</f>
        <v/>
      </c>
      <c r="E419" s="75"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3">
      <c r="A420" s="33" t="str">
        <f>IF(Eksplikatsioon!A421=0,"",Eksplikatsioon!A421)</f>
        <v/>
      </c>
      <c r="B420" s="77" t="str">
        <f>IF(Eksplikatsioon!B421=0,"",Eksplikatsioon!B421)</f>
        <v/>
      </c>
      <c r="C420" s="33" t="str">
        <f>IF(Eksplikatsioon!C421=0,"",Eksplikatsioon!C421)</f>
        <v/>
      </c>
      <c r="D420" s="33" t="str">
        <f>IF(Eksplikatsioon!D421=0,"",Eksplikatsioon!D421)</f>
        <v/>
      </c>
      <c r="E420" s="75"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3">
      <c r="A421" s="33" t="str">
        <f>IF(Eksplikatsioon!A422=0,"",Eksplikatsioon!A422)</f>
        <v/>
      </c>
      <c r="B421" s="77" t="str">
        <f>IF(Eksplikatsioon!B422=0,"",Eksplikatsioon!B422)</f>
        <v/>
      </c>
      <c r="C421" s="33" t="str">
        <f>IF(Eksplikatsioon!C422=0,"",Eksplikatsioon!C422)</f>
        <v/>
      </c>
      <c r="D421" s="33" t="str">
        <f>IF(Eksplikatsioon!D422=0,"",Eksplikatsioon!D422)</f>
        <v/>
      </c>
      <c r="E421" s="75"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3">
      <c r="A422" s="33" t="str">
        <f>IF(Eksplikatsioon!A423=0,"",Eksplikatsioon!A423)</f>
        <v/>
      </c>
      <c r="B422" s="77" t="str">
        <f>IF(Eksplikatsioon!B423=0,"",Eksplikatsioon!B423)</f>
        <v/>
      </c>
      <c r="C422" s="33" t="str">
        <f>IF(Eksplikatsioon!C423=0,"",Eksplikatsioon!C423)</f>
        <v/>
      </c>
      <c r="D422" s="33" t="str">
        <f>IF(Eksplikatsioon!D423=0,"",Eksplikatsioon!D423)</f>
        <v/>
      </c>
      <c r="E422" s="75"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3">
      <c r="A423" s="33" t="str">
        <f>IF(Eksplikatsioon!A424=0,"",Eksplikatsioon!A424)</f>
        <v/>
      </c>
      <c r="B423" s="77" t="str">
        <f>IF(Eksplikatsioon!B424=0,"",Eksplikatsioon!B424)</f>
        <v/>
      </c>
      <c r="C423" s="33" t="str">
        <f>IF(Eksplikatsioon!C424=0,"",Eksplikatsioon!C424)</f>
        <v/>
      </c>
      <c r="D423" s="33" t="str">
        <f>IF(Eksplikatsioon!D424=0,"",Eksplikatsioon!D424)</f>
        <v/>
      </c>
      <c r="E423" s="75"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3">
      <c r="A424" s="33" t="str">
        <f>IF(Eksplikatsioon!A425=0,"",Eksplikatsioon!A425)</f>
        <v/>
      </c>
      <c r="B424" s="77" t="str">
        <f>IF(Eksplikatsioon!B425=0,"",Eksplikatsioon!B425)</f>
        <v/>
      </c>
      <c r="C424" s="33" t="str">
        <f>IF(Eksplikatsioon!C425=0,"",Eksplikatsioon!C425)</f>
        <v/>
      </c>
      <c r="D424" s="33" t="str">
        <f>IF(Eksplikatsioon!D425=0,"",Eksplikatsioon!D425)</f>
        <v/>
      </c>
      <c r="E424" s="75"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3">
      <c r="A425" s="33" t="str">
        <f>IF(Eksplikatsioon!A426=0,"",Eksplikatsioon!A426)</f>
        <v/>
      </c>
      <c r="B425" s="77" t="str">
        <f>IF(Eksplikatsioon!B426=0,"",Eksplikatsioon!B426)</f>
        <v/>
      </c>
      <c r="C425" s="33" t="str">
        <f>IF(Eksplikatsioon!C426=0,"",Eksplikatsioon!C426)</f>
        <v/>
      </c>
      <c r="D425" s="33" t="str">
        <f>IF(Eksplikatsioon!D426=0,"",Eksplikatsioon!D426)</f>
        <v/>
      </c>
      <c r="E425" s="75"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3">
      <c r="A426" s="33" t="str">
        <f>IF(Eksplikatsioon!A427=0,"",Eksplikatsioon!A427)</f>
        <v/>
      </c>
      <c r="B426" s="77" t="str">
        <f>IF(Eksplikatsioon!B427=0,"",Eksplikatsioon!B427)</f>
        <v/>
      </c>
      <c r="C426" s="33" t="str">
        <f>IF(Eksplikatsioon!C427=0,"",Eksplikatsioon!C427)</f>
        <v/>
      </c>
      <c r="D426" s="33" t="str">
        <f>IF(Eksplikatsioon!D427=0,"",Eksplikatsioon!D427)</f>
        <v/>
      </c>
      <c r="E426" s="75"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3">
      <c r="A427" s="33" t="str">
        <f>IF(Eksplikatsioon!A428=0,"",Eksplikatsioon!A428)</f>
        <v/>
      </c>
      <c r="B427" s="77" t="str">
        <f>IF(Eksplikatsioon!B428=0,"",Eksplikatsioon!B428)</f>
        <v/>
      </c>
      <c r="C427" s="33" t="str">
        <f>IF(Eksplikatsioon!C428=0,"",Eksplikatsioon!C428)</f>
        <v/>
      </c>
      <c r="D427" s="33" t="str">
        <f>IF(Eksplikatsioon!D428=0,"",Eksplikatsioon!D428)</f>
        <v/>
      </c>
      <c r="E427" s="75"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3">
      <c r="A428" s="33" t="str">
        <f>IF(Eksplikatsioon!A429=0,"",Eksplikatsioon!A429)</f>
        <v/>
      </c>
      <c r="B428" s="77" t="str">
        <f>IF(Eksplikatsioon!B429=0,"",Eksplikatsioon!B429)</f>
        <v/>
      </c>
      <c r="C428" s="33" t="str">
        <f>IF(Eksplikatsioon!C429=0,"",Eksplikatsioon!C429)</f>
        <v/>
      </c>
      <c r="D428" s="33" t="str">
        <f>IF(Eksplikatsioon!D429=0,"",Eksplikatsioon!D429)</f>
        <v/>
      </c>
      <c r="E428" s="75"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3">
      <c r="A429" s="33" t="str">
        <f>IF(Eksplikatsioon!A430=0,"",Eksplikatsioon!A430)</f>
        <v/>
      </c>
      <c r="B429" s="77" t="str">
        <f>IF(Eksplikatsioon!B430=0,"",Eksplikatsioon!B430)</f>
        <v/>
      </c>
      <c r="C429" s="33" t="str">
        <f>IF(Eksplikatsioon!C430=0,"",Eksplikatsioon!C430)</f>
        <v/>
      </c>
      <c r="D429" s="33" t="str">
        <f>IF(Eksplikatsioon!D430=0,"",Eksplikatsioon!D430)</f>
        <v/>
      </c>
      <c r="E429" s="75"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3">
      <c r="A430" s="33" t="str">
        <f>IF(Eksplikatsioon!A431=0,"",Eksplikatsioon!A431)</f>
        <v/>
      </c>
      <c r="B430" s="77" t="str">
        <f>IF(Eksplikatsioon!B431=0,"",Eksplikatsioon!B431)</f>
        <v/>
      </c>
      <c r="C430" s="33" t="str">
        <f>IF(Eksplikatsioon!C431=0,"",Eksplikatsioon!C431)</f>
        <v/>
      </c>
      <c r="D430" s="33" t="str">
        <f>IF(Eksplikatsioon!D431=0,"",Eksplikatsioon!D431)</f>
        <v/>
      </c>
      <c r="E430" s="75"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3">
      <c r="A431" s="33" t="str">
        <f>IF(Eksplikatsioon!A432=0,"",Eksplikatsioon!A432)</f>
        <v/>
      </c>
      <c r="B431" s="77" t="str">
        <f>IF(Eksplikatsioon!B432=0,"",Eksplikatsioon!B432)</f>
        <v/>
      </c>
      <c r="C431" s="33" t="str">
        <f>IF(Eksplikatsioon!C432=0,"",Eksplikatsioon!C432)</f>
        <v/>
      </c>
      <c r="D431" s="33" t="str">
        <f>IF(Eksplikatsioon!D432=0,"",Eksplikatsioon!D432)</f>
        <v/>
      </c>
      <c r="E431" s="75"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3">
      <c r="A432" s="33" t="str">
        <f>IF(Eksplikatsioon!A433=0,"",Eksplikatsioon!A433)</f>
        <v/>
      </c>
      <c r="B432" s="77" t="str">
        <f>IF(Eksplikatsioon!B433=0,"",Eksplikatsioon!B433)</f>
        <v/>
      </c>
      <c r="C432" s="33" t="str">
        <f>IF(Eksplikatsioon!C433=0,"",Eksplikatsioon!C433)</f>
        <v/>
      </c>
      <c r="D432" s="33" t="str">
        <f>IF(Eksplikatsioon!D433=0,"",Eksplikatsioon!D433)</f>
        <v/>
      </c>
      <c r="E432" s="75"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3">
      <c r="A433" s="33" t="str">
        <f>IF(Eksplikatsioon!A434=0,"",Eksplikatsioon!A434)</f>
        <v/>
      </c>
      <c r="B433" s="77" t="str">
        <f>IF(Eksplikatsioon!B434=0,"",Eksplikatsioon!B434)</f>
        <v/>
      </c>
      <c r="C433" s="33" t="str">
        <f>IF(Eksplikatsioon!C434=0,"",Eksplikatsioon!C434)</f>
        <v/>
      </c>
      <c r="D433" s="33" t="str">
        <f>IF(Eksplikatsioon!D434=0,"",Eksplikatsioon!D434)</f>
        <v/>
      </c>
      <c r="E433" s="75"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3">
      <c r="A434" s="33" t="str">
        <f>IF(Eksplikatsioon!A435=0,"",Eksplikatsioon!A435)</f>
        <v/>
      </c>
      <c r="B434" s="77" t="str">
        <f>IF(Eksplikatsioon!B435=0,"",Eksplikatsioon!B435)</f>
        <v/>
      </c>
      <c r="C434" s="33" t="str">
        <f>IF(Eksplikatsioon!C435=0,"",Eksplikatsioon!C435)</f>
        <v/>
      </c>
      <c r="D434" s="33" t="str">
        <f>IF(Eksplikatsioon!D435=0,"",Eksplikatsioon!D435)</f>
        <v/>
      </c>
      <c r="E434" s="75"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3">
      <c r="A435" s="33" t="str">
        <f>IF(Eksplikatsioon!A436=0,"",Eksplikatsioon!A436)</f>
        <v/>
      </c>
      <c r="B435" s="77" t="str">
        <f>IF(Eksplikatsioon!B436=0,"",Eksplikatsioon!B436)</f>
        <v/>
      </c>
      <c r="C435" s="33" t="str">
        <f>IF(Eksplikatsioon!C436=0,"",Eksplikatsioon!C436)</f>
        <v/>
      </c>
      <c r="D435" s="33" t="str">
        <f>IF(Eksplikatsioon!D436=0,"",Eksplikatsioon!D436)</f>
        <v/>
      </c>
      <c r="E435" s="75"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3">
      <c r="A436" s="33" t="str">
        <f>IF(Eksplikatsioon!A437=0,"",Eksplikatsioon!A437)</f>
        <v/>
      </c>
      <c r="B436" s="77" t="str">
        <f>IF(Eksplikatsioon!B437=0,"",Eksplikatsioon!B437)</f>
        <v/>
      </c>
      <c r="C436" s="33" t="str">
        <f>IF(Eksplikatsioon!C437=0,"",Eksplikatsioon!C437)</f>
        <v/>
      </c>
      <c r="D436" s="33" t="str">
        <f>IF(Eksplikatsioon!D437=0,"",Eksplikatsioon!D437)</f>
        <v/>
      </c>
      <c r="E436" s="75"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3">
      <c r="A437" s="33" t="str">
        <f>IF(Eksplikatsioon!A438=0,"",Eksplikatsioon!A438)</f>
        <v/>
      </c>
      <c r="B437" s="77" t="str">
        <f>IF(Eksplikatsioon!B438=0,"",Eksplikatsioon!B438)</f>
        <v/>
      </c>
      <c r="C437" s="33" t="str">
        <f>IF(Eksplikatsioon!C438=0,"",Eksplikatsioon!C438)</f>
        <v/>
      </c>
      <c r="D437" s="33" t="str">
        <f>IF(Eksplikatsioon!D438=0,"",Eksplikatsioon!D438)</f>
        <v/>
      </c>
      <c r="E437" s="75"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3">
      <c r="A438" s="33" t="str">
        <f>IF(Eksplikatsioon!A439=0,"",Eksplikatsioon!A439)</f>
        <v/>
      </c>
      <c r="B438" s="77" t="str">
        <f>IF(Eksplikatsioon!B439=0,"",Eksplikatsioon!B439)</f>
        <v/>
      </c>
      <c r="C438" s="33" t="str">
        <f>IF(Eksplikatsioon!C439=0,"",Eksplikatsioon!C439)</f>
        <v/>
      </c>
      <c r="D438" s="33" t="str">
        <f>IF(Eksplikatsioon!D439=0,"",Eksplikatsioon!D439)</f>
        <v/>
      </c>
      <c r="E438" s="75"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3">
      <c r="A439" s="33" t="str">
        <f>IF(Eksplikatsioon!A440=0,"",Eksplikatsioon!A440)</f>
        <v/>
      </c>
      <c r="B439" s="77" t="str">
        <f>IF(Eksplikatsioon!B440=0,"",Eksplikatsioon!B440)</f>
        <v/>
      </c>
      <c r="C439" s="33" t="str">
        <f>IF(Eksplikatsioon!C440=0,"",Eksplikatsioon!C440)</f>
        <v/>
      </c>
      <c r="D439" s="33" t="str">
        <f>IF(Eksplikatsioon!D440=0,"",Eksplikatsioon!D440)</f>
        <v/>
      </c>
      <c r="E439" s="75"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3">
      <c r="A440" s="33" t="str">
        <f>IF(Eksplikatsioon!A441=0,"",Eksplikatsioon!A441)</f>
        <v/>
      </c>
      <c r="B440" s="77" t="str">
        <f>IF(Eksplikatsioon!B441=0,"",Eksplikatsioon!B441)</f>
        <v/>
      </c>
      <c r="C440" s="33" t="str">
        <f>IF(Eksplikatsioon!C441=0,"",Eksplikatsioon!C441)</f>
        <v/>
      </c>
      <c r="D440" s="33" t="str">
        <f>IF(Eksplikatsioon!D441=0,"",Eksplikatsioon!D441)</f>
        <v/>
      </c>
      <c r="E440" s="75"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3">
      <c r="A441" s="33" t="str">
        <f>IF(Eksplikatsioon!A442=0,"",Eksplikatsioon!A442)</f>
        <v/>
      </c>
      <c r="B441" s="77" t="str">
        <f>IF(Eksplikatsioon!B442=0,"",Eksplikatsioon!B442)</f>
        <v/>
      </c>
      <c r="C441" s="33" t="str">
        <f>IF(Eksplikatsioon!C442=0,"",Eksplikatsioon!C442)</f>
        <v/>
      </c>
      <c r="D441" s="33" t="str">
        <f>IF(Eksplikatsioon!D442=0,"",Eksplikatsioon!D442)</f>
        <v/>
      </c>
      <c r="E441" s="75"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3">
      <c r="A442" s="33" t="str">
        <f>IF(Eksplikatsioon!A443=0,"",Eksplikatsioon!A443)</f>
        <v/>
      </c>
      <c r="B442" s="77" t="str">
        <f>IF(Eksplikatsioon!B443=0,"",Eksplikatsioon!B443)</f>
        <v/>
      </c>
      <c r="C442" s="33" t="str">
        <f>IF(Eksplikatsioon!C443=0,"",Eksplikatsioon!C443)</f>
        <v/>
      </c>
      <c r="D442" s="33" t="str">
        <f>IF(Eksplikatsioon!D443=0,"",Eksplikatsioon!D443)</f>
        <v/>
      </c>
      <c r="E442" s="75"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3">
      <c r="A443" s="33" t="str">
        <f>IF(Eksplikatsioon!A444=0,"",Eksplikatsioon!A444)</f>
        <v/>
      </c>
      <c r="B443" s="77" t="str">
        <f>IF(Eksplikatsioon!B444=0,"",Eksplikatsioon!B444)</f>
        <v/>
      </c>
      <c r="C443" s="33" t="str">
        <f>IF(Eksplikatsioon!C444=0,"",Eksplikatsioon!C444)</f>
        <v/>
      </c>
      <c r="D443" s="33" t="str">
        <f>IF(Eksplikatsioon!D444=0,"",Eksplikatsioon!D444)</f>
        <v/>
      </c>
      <c r="E443" s="75"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3">
      <c r="A444" s="33" t="str">
        <f>IF(Eksplikatsioon!A445=0,"",Eksplikatsioon!A445)</f>
        <v/>
      </c>
      <c r="B444" s="77" t="str">
        <f>IF(Eksplikatsioon!B445=0,"",Eksplikatsioon!B445)</f>
        <v/>
      </c>
      <c r="C444" s="33" t="str">
        <f>IF(Eksplikatsioon!C445=0,"",Eksplikatsioon!C445)</f>
        <v/>
      </c>
      <c r="D444" s="33" t="str">
        <f>IF(Eksplikatsioon!D445=0,"",Eksplikatsioon!D445)</f>
        <v/>
      </c>
      <c r="E444" s="75"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3">
      <c r="A445" s="33" t="str">
        <f>IF(Eksplikatsioon!A446=0,"",Eksplikatsioon!A446)</f>
        <v/>
      </c>
      <c r="B445" s="77" t="str">
        <f>IF(Eksplikatsioon!B446=0,"",Eksplikatsioon!B446)</f>
        <v/>
      </c>
      <c r="C445" s="33" t="str">
        <f>IF(Eksplikatsioon!C446=0,"",Eksplikatsioon!C446)</f>
        <v/>
      </c>
      <c r="D445" s="33" t="str">
        <f>IF(Eksplikatsioon!D446=0,"",Eksplikatsioon!D446)</f>
        <v/>
      </c>
      <c r="E445" s="75"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3">
      <c r="A446" s="33" t="str">
        <f>IF(Eksplikatsioon!A447=0,"",Eksplikatsioon!A447)</f>
        <v/>
      </c>
      <c r="B446" s="77" t="str">
        <f>IF(Eksplikatsioon!B447=0,"",Eksplikatsioon!B447)</f>
        <v/>
      </c>
      <c r="C446" s="33" t="str">
        <f>IF(Eksplikatsioon!C447=0,"",Eksplikatsioon!C447)</f>
        <v/>
      </c>
      <c r="D446" s="33" t="str">
        <f>IF(Eksplikatsioon!D447=0,"",Eksplikatsioon!D447)</f>
        <v/>
      </c>
      <c r="E446" s="75"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3">
      <c r="A447" s="33" t="str">
        <f>IF(Eksplikatsioon!A448=0,"",Eksplikatsioon!A448)</f>
        <v/>
      </c>
      <c r="B447" s="77" t="str">
        <f>IF(Eksplikatsioon!B448=0,"",Eksplikatsioon!B448)</f>
        <v/>
      </c>
      <c r="C447" s="33" t="str">
        <f>IF(Eksplikatsioon!C448=0,"",Eksplikatsioon!C448)</f>
        <v/>
      </c>
      <c r="D447" s="33" t="str">
        <f>IF(Eksplikatsioon!D448=0,"",Eksplikatsioon!D448)</f>
        <v/>
      </c>
      <c r="E447" s="75"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3">
      <c r="A448" s="33" t="str">
        <f>IF(Eksplikatsioon!A449=0,"",Eksplikatsioon!A449)</f>
        <v/>
      </c>
      <c r="B448" s="77" t="str">
        <f>IF(Eksplikatsioon!B449=0,"",Eksplikatsioon!B449)</f>
        <v/>
      </c>
      <c r="C448" s="33" t="str">
        <f>IF(Eksplikatsioon!C449=0,"",Eksplikatsioon!C449)</f>
        <v/>
      </c>
      <c r="D448" s="33" t="str">
        <f>IF(Eksplikatsioon!D449=0,"",Eksplikatsioon!D449)</f>
        <v/>
      </c>
      <c r="E448" s="75"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3">
      <c r="A449" s="33" t="str">
        <f>IF(Eksplikatsioon!A450=0,"",Eksplikatsioon!A450)</f>
        <v/>
      </c>
      <c r="B449" s="77" t="str">
        <f>IF(Eksplikatsioon!B450=0,"",Eksplikatsioon!B450)</f>
        <v/>
      </c>
      <c r="C449" s="33" t="str">
        <f>IF(Eksplikatsioon!C450=0,"",Eksplikatsioon!C450)</f>
        <v/>
      </c>
      <c r="D449" s="33" t="str">
        <f>IF(Eksplikatsioon!D450=0,"",Eksplikatsioon!D450)</f>
        <v/>
      </c>
      <c r="E449" s="75"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3">
      <c r="A450" s="33" t="str">
        <f>IF(Eksplikatsioon!A451=0,"",Eksplikatsioon!A451)</f>
        <v/>
      </c>
      <c r="B450" s="77" t="str">
        <f>IF(Eksplikatsioon!B451=0,"",Eksplikatsioon!B451)</f>
        <v/>
      </c>
      <c r="C450" s="33" t="str">
        <f>IF(Eksplikatsioon!C451=0,"",Eksplikatsioon!C451)</f>
        <v/>
      </c>
      <c r="D450" s="33" t="str">
        <f>IF(Eksplikatsioon!D451=0,"",Eksplikatsioon!D451)</f>
        <v/>
      </c>
      <c r="E450" s="75"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3">
      <c r="A451" s="33" t="str">
        <f>IF(Eksplikatsioon!A452=0,"",Eksplikatsioon!A452)</f>
        <v/>
      </c>
      <c r="B451" s="77" t="str">
        <f>IF(Eksplikatsioon!B452=0,"",Eksplikatsioon!B452)</f>
        <v/>
      </c>
      <c r="C451" s="33" t="str">
        <f>IF(Eksplikatsioon!C452=0,"",Eksplikatsioon!C452)</f>
        <v/>
      </c>
      <c r="D451" s="33" t="str">
        <f>IF(Eksplikatsioon!D452=0,"",Eksplikatsioon!D452)</f>
        <v/>
      </c>
      <c r="E451" s="75"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3">
      <c r="A452" s="33" t="str">
        <f>IF(Eksplikatsioon!A453=0,"",Eksplikatsioon!A453)</f>
        <v/>
      </c>
      <c r="B452" s="77" t="str">
        <f>IF(Eksplikatsioon!B453=0,"",Eksplikatsioon!B453)</f>
        <v/>
      </c>
      <c r="C452" s="33" t="str">
        <f>IF(Eksplikatsioon!C453=0,"",Eksplikatsioon!C453)</f>
        <v/>
      </c>
      <c r="D452" s="33" t="str">
        <f>IF(Eksplikatsioon!D453=0,"",Eksplikatsioon!D453)</f>
        <v/>
      </c>
      <c r="E452" s="75"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3">
      <c r="A453" s="33" t="str">
        <f>IF(Eksplikatsioon!A454=0,"",Eksplikatsioon!A454)</f>
        <v/>
      </c>
      <c r="B453" s="77" t="str">
        <f>IF(Eksplikatsioon!B454=0,"",Eksplikatsioon!B454)</f>
        <v/>
      </c>
      <c r="C453" s="33" t="str">
        <f>IF(Eksplikatsioon!C454=0,"",Eksplikatsioon!C454)</f>
        <v/>
      </c>
      <c r="D453" s="33" t="str">
        <f>IF(Eksplikatsioon!D454=0,"",Eksplikatsioon!D454)</f>
        <v/>
      </c>
      <c r="E453" s="75"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3">
      <c r="A454" s="33" t="str">
        <f>IF(Eksplikatsioon!A455=0,"",Eksplikatsioon!A455)</f>
        <v/>
      </c>
      <c r="B454" s="77" t="str">
        <f>IF(Eksplikatsioon!B455=0,"",Eksplikatsioon!B455)</f>
        <v/>
      </c>
      <c r="C454" s="33" t="str">
        <f>IF(Eksplikatsioon!C455=0,"",Eksplikatsioon!C455)</f>
        <v/>
      </c>
      <c r="D454" s="33" t="str">
        <f>IF(Eksplikatsioon!D455=0,"",Eksplikatsioon!D455)</f>
        <v/>
      </c>
      <c r="E454" s="75"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3">
      <c r="A455" s="33" t="str">
        <f>IF(Eksplikatsioon!A456=0,"",Eksplikatsioon!A456)</f>
        <v/>
      </c>
      <c r="B455" s="77" t="str">
        <f>IF(Eksplikatsioon!B456=0,"",Eksplikatsioon!B456)</f>
        <v/>
      </c>
      <c r="C455" s="33" t="str">
        <f>IF(Eksplikatsioon!C456=0,"",Eksplikatsioon!C456)</f>
        <v/>
      </c>
      <c r="D455" s="33" t="str">
        <f>IF(Eksplikatsioon!D456=0,"",Eksplikatsioon!D456)</f>
        <v/>
      </c>
      <c r="E455" s="75"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3">
      <c r="A456" s="33" t="str">
        <f>IF(Eksplikatsioon!A457=0,"",Eksplikatsioon!A457)</f>
        <v/>
      </c>
      <c r="B456" s="77" t="str">
        <f>IF(Eksplikatsioon!B457=0,"",Eksplikatsioon!B457)</f>
        <v/>
      </c>
      <c r="C456" s="33" t="str">
        <f>IF(Eksplikatsioon!C457=0,"",Eksplikatsioon!C457)</f>
        <v/>
      </c>
      <c r="D456" s="33" t="str">
        <f>IF(Eksplikatsioon!D457=0,"",Eksplikatsioon!D457)</f>
        <v/>
      </c>
      <c r="E456" s="75"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3">
      <c r="A457" s="33" t="str">
        <f>IF(Eksplikatsioon!A458=0,"",Eksplikatsioon!A458)</f>
        <v/>
      </c>
      <c r="B457" s="77" t="str">
        <f>IF(Eksplikatsioon!B458=0,"",Eksplikatsioon!B458)</f>
        <v/>
      </c>
      <c r="C457" s="33" t="str">
        <f>IF(Eksplikatsioon!C458=0,"",Eksplikatsioon!C458)</f>
        <v/>
      </c>
      <c r="D457" s="33" t="str">
        <f>IF(Eksplikatsioon!D458=0,"",Eksplikatsioon!D458)</f>
        <v/>
      </c>
      <c r="E457" s="75"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3">
      <c r="A458" s="33" t="str">
        <f>IF(Eksplikatsioon!A459=0,"",Eksplikatsioon!A459)</f>
        <v/>
      </c>
      <c r="B458" s="77" t="str">
        <f>IF(Eksplikatsioon!B459=0,"",Eksplikatsioon!B459)</f>
        <v/>
      </c>
      <c r="C458" s="33" t="str">
        <f>IF(Eksplikatsioon!C459=0,"",Eksplikatsioon!C459)</f>
        <v/>
      </c>
      <c r="D458" s="33" t="str">
        <f>IF(Eksplikatsioon!D459=0,"",Eksplikatsioon!D459)</f>
        <v/>
      </c>
      <c r="E458" s="75"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3">
      <c r="A459" s="33" t="str">
        <f>IF(Eksplikatsioon!A460=0,"",Eksplikatsioon!A460)</f>
        <v/>
      </c>
      <c r="B459" s="77" t="str">
        <f>IF(Eksplikatsioon!B460=0,"",Eksplikatsioon!B460)</f>
        <v/>
      </c>
      <c r="C459" s="33" t="str">
        <f>IF(Eksplikatsioon!C460=0,"",Eksplikatsioon!C460)</f>
        <v/>
      </c>
      <c r="D459" s="33" t="str">
        <f>IF(Eksplikatsioon!D460=0,"",Eksplikatsioon!D460)</f>
        <v/>
      </c>
      <c r="E459" s="75"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3">
      <c r="A460" s="33" t="str">
        <f>IF(Eksplikatsioon!A461=0,"",Eksplikatsioon!A461)</f>
        <v/>
      </c>
      <c r="B460" s="77" t="str">
        <f>IF(Eksplikatsioon!B461=0,"",Eksplikatsioon!B461)</f>
        <v/>
      </c>
      <c r="C460" s="33" t="str">
        <f>IF(Eksplikatsioon!C461=0,"",Eksplikatsioon!C461)</f>
        <v/>
      </c>
      <c r="D460" s="33" t="str">
        <f>IF(Eksplikatsioon!D461=0,"",Eksplikatsioon!D461)</f>
        <v/>
      </c>
      <c r="E460" s="75"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3">
      <c r="A461" s="33" t="str">
        <f>IF(Eksplikatsioon!A462=0,"",Eksplikatsioon!A462)</f>
        <v/>
      </c>
      <c r="B461" s="77" t="str">
        <f>IF(Eksplikatsioon!B462=0,"",Eksplikatsioon!B462)</f>
        <v/>
      </c>
      <c r="C461" s="33" t="str">
        <f>IF(Eksplikatsioon!C462=0,"",Eksplikatsioon!C462)</f>
        <v/>
      </c>
      <c r="D461" s="33" t="str">
        <f>IF(Eksplikatsioon!D462=0,"",Eksplikatsioon!D462)</f>
        <v/>
      </c>
      <c r="E461" s="75"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3">
      <c r="A462" s="33" t="str">
        <f>IF(Eksplikatsioon!A463=0,"",Eksplikatsioon!A463)</f>
        <v/>
      </c>
      <c r="B462" s="77" t="str">
        <f>IF(Eksplikatsioon!B463=0,"",Eksplikatsioon!B463)</f>
        <v/>
      </c>
      <c r="C462" s="33" t="str">
        <f>IF(Eksplikatsioon!C463=0,"",Eksplikatsioon!C463)</f>
        <v/>
      </c>
      <c r="D462" s="33" t="str">
        <f>IF(Eksplikatsioon!D463=0,"",Eksplikatsioon!D463)</f>
        <v/>
      </c>
      <c r="E462" s="75"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3">
      <c r="A463" s="33" t="str">
        <f>IF(Eksplikatsioon!A464=0,"",Eksplikatsioon!A464)</f>
        <v/>
      </c>
      <c r="B463" s="77" t="str">
        <f>IF(Eksplikatsioon!B464=0,"",Eksplikatsioon!B464)</f>
        <v/>
      </c>
      <c r="C463" s="33" t="str">
        <f>IF(Eksplikatsioon!C464=0,"",Eksplikatsioon!C464)</f>
        <v/>
      </c>
      <c r="D463" s="33" t="str">
        <f>IF(Eksplikatsioon!D464=0,"",Eksplikatsioon!D464)</f>
        <v/>
      </c>
      <c r="E463" s="75"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3">
      <c r="A464" s="33" t="str">
        <f>IF(Eksplikatsioon!A465=0,"",Eksplikatsioon!A465)</f>
        <v/>
      </c>
      <c r="B464" s="77" t="str">
        <f>IF(Eksplikatsioon!B465=0,"",Eksplikatsioon!B465)</f>
        <v/>
      </c>
      <c r="C464" s="33" t="str">
        <f>IF(Eksplikatsioon!C465=0,"",Eksplikatsioon!C465)</f>
        <v/>
      </c>
      <c r="D464" s="33" t="str">
        <f>IF(Eksplikatsioon!D465=0,"",Eksplikatsioon!D465)</f>
        <v/>
      </c>
      <c r="E464" s="75"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3">
      <c r="A465" s="33" t="str">
        <f>IF(Eksplikatsioon!A466=0,"",Eksplikatsioon!A466)</f>
        <v/>
      </c>
      <c r="B465" s="77" t="str">
        <f>IF(Eksplikatsioon!B466=0,"",Eksplikatsioon!B466)</f>
        <v/>
      </c>
      <c r="C465" s="33" t="str">
        <f>IF(Eksplikatsioon!C466=0,"",Eksplikatsioon!C466)</f>
        <v/>
      </c>
      <c r="D465" s="33" t="str">
        <f>IF(Eksplikatsioon!D466=0,"",Eksplikatsioon!D466)</f>
        <v/>
      </c>
      <c r="E465" s="75"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3">
      <c r="A466" s="33" t="str">
        <f>IF(Eksplikatsioon!A467=0,"",Eksplikatsioon!A467)</f>
        <v/>
      </c>
      <c r="B466" s="77" t="str">
        <f>IF(Eksplikatsioon!B467=0,"",Eksplikatsioon!B467)</f>
        <v/>
      </c>
      <c r="C466" s="33" t="str">
        <f>IF(Eksplikatsioon!C467=0,"",Eksplikatsioon!C467)</f>
        <v/>
      </c>
      <c r="D466" s="33" t="str">
        <f>IF(Eksplikatsioon!D467=0,"",Eksplikatsioon!D467)</f>
        <v/>
      </c>
      <c r="E466" s="75"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3">
      <c r="A467" s="33" t="str">
        <f>IF(Eksplikatsioon!A468=0,"",Eksplikatsioon!A468)</f>
        <v/>
      </c>
      <c r="B467" s="77" t="str">
        <f>IF(Eksplikatsioon!B468=0,"",Eksplikatsioon!B468)</f>
        <v/>
      </c>
      <c r="C467" s="33" t="str">
        <f>IF(Eksplikatsioon!C468=0,"",Eksplikatsioon!C468)</f>
        <v/>
      </c>
      <c r="D467" s="33" t="str">
        <f>IF(Eksplikatsioon!D468=0,"",Eksplikatsioon!D468)</f>
        <v/>
      </c>
      <c r="E467" s="75"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3">
      <c r="A468" s="33" t="str">
        <f>IF(Eksplikatsioon!A469=0,"",Eksplikatsioon!A469)</f>
        <v/>
      </c>
      <c r="B468" s="77" t="str">
        <f>IF(Eksplikatsioon!B469=0,"",Eksplikatsioon!B469)</f>
        <v/>
      </c>
      <c r="C468" s="33" t="str">
        <f>IF(Eksplikatsioon!C469=0,"",Eksplikatsioon!C469)</f>
        <v/>
      </c>
      <c r="D468" s="33" t="str">
        <f>IF(Eksplikatsioon!D469=0,"",Eksplikatsioon!D469)</f>
        <v/>
      </c>
      <c r="E468" s="75"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3">
      <c r="A469" s="33" t="str">
        <f>IF(Eksplikatsioon!A470=0,"",Eksplikatsioon!A470)</f>
        <v/>
      </c>
      <c r="B469" s="77" t="str">
        <f>IF(Eksplikatsioon!B470=0,"",Eksplikatsioon!B470)</f>
        <v/>
      </c>
      <c r="C469" s="33" t="str">
        <f>IF(Eksplikatsioon!C470=0,"",Eksplikatsioon!C470)</f>
        <v/>
      </c>
      <c r="D469" s="33" t="str">
        <f>IF(Eksplikatsioon!D470=0,"",Eksplikatsioon!D470)</f>
        <v/>
      </c>
      <c r="E469" s="75"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3">
      <c r="A470" s="33" t="str">
        <f>IF(Eksplikatsioon!A471=0,"",Eksplikatsioon!A471)</f>
        <v/>
      </c>
      <c r="B470" s="77" t="str">
        <f>IF(Eksplikatsioon!B471=0,"",Eksplikatsioon!B471)</f>
        <v/>
      </c>
      <c r="C470" s="33" t="str">
        <f>IF(Eksplikatsioon!C471=0,"",Eksplikatsioon!C471)</f>
        <v/>
      </c>
      <c r="D470" s="33" t="str">
        <f>IF(Eksplikatsioon!D471=0,"",Eksplikatsioon!D471)</f>
        <v/>
      </c>
      <c r="E470" s="75"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3">
      <c r="A471" s="33" t="str">
        <f>IF(Eksplikatsioon!A472=0,"",Eksplikatsioon!A472)</f>
        <v/>
      </c>
      <c r="B471" s="77" t="str">
        <f>IF(Eksplikatsioon!B472=0,"",Eksplikatsioon!B472)</f>
        <v/>
      </c>
      <c r="C471" s="33" t="str">
        <f>IF(Eksplikatsioon!C472=0,"",Eksplikatsioon!C472)</f>
        <v/>
      </c>
      <c r="D471" s="33" t="str">
        <f>IF(Eksplikatsioon!D472=0,"",Eksplikatsioon!D472)</f>
        <v/>
      </c>
      <c r="E471" s="75"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3">
      <c r="A472" s="33" t="str">
        <f>IF(Eksplikatsioon!A473=0,"",Eksplikatsioon!A473)</f>
        <v/>
      </c>
      <c r="B472" s="77" t="str">
        <f>IF(Eksplikatsioon!B473=0,"",Eksplikatsioon!B473)</f>
        <v/>
      </c>
      <c r="C472" s="33" t="str">
        <f>IF(Eksplikatsioon!C473=0,"",Eksplikatsioon!C473)</f>
        <v/>
      </c>
      <c r="D472" s="33" t="str">
        <f>IF(Eksplikatsioon!D473=0,"",Eksplikatsioon!D473)</f>
        <v/>
      </c>
      <c r="E472" s="75"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3">
      <c r="A473" s="33" t="str">
        <f>IF(Eksplikatsioon!A474=0,"",Eksplikatsioon!A474)</f>
        <v/>
      </c>
      <c r="B473" s="77" t="str">
        <f>IF(Eksplikatsioon!B474=0,"",Eksplikatsioon!B474)</f>
        <v/>
      </c>
      <c r="C473" s="33" t="str">
        <f>IF(Eksplikatsioon!C474=0,"",Eksplikatsioon!C474)</f>
        <v/>
      </c>
      <c r="D473" s="33" t="str">
        <f>IF(Eksplikatsioon!D474=0,"",Eksplikatsioon!D474)</f>
        <v/>
      </c>
      <c r="E473" s="75"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3">
      <c r="A474" s="33" t="str">
        <f>IF(Eksplikatsioon!A475=0,"",Eksplikatsioon!A475)</f>
        <v/>
      </c>
      <c r="B474" s="77" t="str">
        <f>IF(Eksplikatsioon!B475=0,"",Eksplikatsioon!B475)</f>
        <v/>
      </c>
      <c r="C474" s="33" t="str">
        <f>IF(Eksplikatsioon!C475=0,"",Eksplikatsioon!C475)</f>
        <v/>
      </c>
      <c r="D474" s="33" t="str">
        <f>IF(Eksplikatsioon!D475=0,"",Eksplikatsioon!D475)</f>
        <v/>
      </c>
      <c r="E474" s="75"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3">
      <c r="A475" s="33" t="str">
        <f>IF(Eksplikatsioon!A476=0,"",Eksplikatsioon!A476)</f>
        <v/>
      </c>
      <c r="B475" s="77" t="str">
        <f>IF(Eksplikatsioon!B476=0,"",Eksplikatsioon!B476)</f>
        <v/>
      </c>
      <c r="C475" s="33" t="str">
        <f>IF(Eksplikatsioon!C476=0,"",Eksplikatsioon!C476)</f>
        <v/>
      </c>
      <c r="D475" s="33" t="str">
        <f>IF(Eksplikatsioon!D476=0,"",Eksplikatsioon!D476)</f>
        <v/>
      </c>
      <c r="E475" s="75"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3">
      <c r="A476" s="33" t="str">
        <f>IF(Eksplikatsioon!A477=0,"",Eksplikatsioon!A477)</f>
        <v/>
      </c>
      <c r="B476" s="77" t="str">
        <f>IF(Eksplikatsioon!B477=0,"",Eksplikatsioon!B477)</f>
        <v/>
      </c>
      <c r="C476" s="33" t="str">
        <f>IF(Eksplikatsioon!C477=0,"",Eksplikatsioon!C477)</f>
        <v/>
      </c>
      <c r="D476" s="33" t="str">
        <f>IF(Eksplikatsioon!D477=0,"",Eksplikatsioon!D477)</f>
        <v/>
      </c>
      <c r="E476" s="75"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3">
      <c r="A477" s="33" t="str">
        <f>IF(Eksplikatsioon!A478=0,"",Eksplikatsioon!A478)</f>
        <v/>
      </c>
      <c r="B477" s="77" t="str">
        <f>IF(Eksplikatsioon!B478=0,"",Eksplikatsioon!B478)</f>
        <v/>
      </c>
      <c r="C477" s="33" t="str">
        <f>IF(Eksplikatsioon!C478=0,"",Eksplikatsioon!C478)</f>
        <v/>
      </c>
      <c r="D477" s="33" t="str">
        <f>IF(Eksplikatsioon!D478=0,"",Eksplikatsioon!D478)</f>
        <v/>
      </c>
      <c r="E477" s="75"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3">
      <c r="A478" s="33" t="str">
        <f>IF(Eksplikatsioon!A479=0,"",Eksplikatsioon!A479)</f>
        <v/>
      </c>
      <c r="B478" s="77" t="str">
        <f>IF(Eksplikatsioon!B479=0,"",Eksplikatsioon!B479)</f>
        <v/>
      </c>
      <c r="C478" s="33" t="str">
        <f>IF(Eksplikatsioon!C479=0,"",Eksplikatsioon!C479)</f>
        <v/>
      </c>
      <c r="D478" s="33" t="str">
        <f>IF(Eksplikatsioon!D479=0,"",Eksplikatsioon!D479)</f>
        <v/>
      </c>
      <c r="E478" s="75"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3">
      <c r="A479" s="33" t="str">
        <f>IF(Eksplikatsioon!A480=0,"",Eksplikatsioon!A480)</f>
        <v/>
      </c>
      <c r="B479" s="77" t="str">
        <f>IF(Eksplikatsioon!B480=0,"",Eksplikatsioon!B480)</f>
        <v/>
      </c>
      <c r="C479" s="33" t="str">
        <f>IF(Eksplikatsioon!C480=0,"",Eksplikatsioon!C480)</f>
        <v/>
      </c>
      <c r="D479" s="33" t="str">
        <f>IF(Eksplikatsioon!D480=0,"",Eksplikatsioon!D480)</f>
        <v/>
      </c>
      <c r="E479" s="75"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3">
      <c r="A480" s="33" t="str">
        <f>IF(Eksplikatsioon!A481=0,"",Eksplikatsioon!A481)</f>
        <v/>
      </c>
      <c r="B480" s="77" t="str">
        <f>IF(Eksplikatsioon!B481=0,"",Eksplikatsioon!B481)</f>
        <v/>
      </c>
      <c r="C480" s="33" t="str">
        <f>IF(Eksplikatsioon!C481=0,"",Eksplikatsioon!C481)</f>
        <v/>
      </c>
      <c r="D480" s="33" t="str">
        <f>IF(Eksplikatsioon!D481=0,"",Eksplikatsioon!D481)</f>
        <v/>
      </c>
      <c r="E480" s="75"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3">
      <c r="A481" s="33" t="str">
        <f>IF(Eksplikatsioon!A482=0,"",Eksplikatsioon!A482)</f>
        <v/>
      </c>
      <c r="B481" s="77" t="str">
        <f>IF(Eksplikatsioon!B482=0,"",Eksplikatsioon!B482)</f>
        <v/>
      </c>
      <c r="C481" s="33" t="str">
        <f>IF(Eksplikatsioon!C482=0,"",Eksplikatsioon!C482)</f>
        <v/>
      </c>
      <c r="D481" s="33" t="str">
        <f>IF(Eksplikatsioon!D482=0,"",Eksplikatsioon!D482)</f>
        <v/>
      </c>
      <c r="E481" s="75"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3">
      <c r="A482" s="33" t="str">
        <f>IF(Eksplikatsioon!A483=0,"",Eksplikatsioon!A483)</f>
        <v/>
      </c>
      <c r="B482" s="77" t="str">
        <f>IF(Eksplikatsioon!B483=0,"",Eksplikatsioon!B483)</f>
        <v/>
      </c>
      <c r="C482" s="33" t="str">
        <f>IF(Eksplikatsioon!C483=0,"",Eksplikatsioon!C483)</f>
        <v/>
      </c>
      <c r="D482" s="33" t="str">
        <f>IF(Eksplikatsioon!D483=0,"",Eksplikatsioon!D483)</f>
        <v/>
      </c>
      <c r="E482" s="75"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3">
      <c r="A483" s="33" t="str">
        <f>IF(Eksplikatsioon!A484=0,"",Eksplikatsioon!A484)</f>
        <v/>
      </c>
      <c r="B483" s="77" t="str">
        <f>IF(Eksplikatsioon!B484=0,"",Eksplikatsioon!B484)</f>
        <v/>
      </c>
      <c r="C483" s="33" t="str">
        <f>IF(Eksplikatsioon!C484=0,"",Eksplikatsioon!C484)</f>
        <v/>
      </c>
      <c r="D483" s="33" t="str">
        <f>IF(Eksplikatsioon!D484=0,"",Eksplikatsioon!D484)</f>
        <v/>
      </c>
      <c r="E483" s="75"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3">
      <c r="A484" s="33" t="str">
        <f>IF(Eksplikatsioon!A485=0,"",Eksplikatsioon!A485)</f>
        <v/>
      </c>
      <c r="B484" s="77" t="str">
        <f>IF(Eksplikatsioon!B485=0,"",Eksplikatsioon!B485)</f>
        <v/>
      </c>
      <c r="C484" s="33" t="str">
        <f>IF(Eksplikatsioon!C485=0,"",Eksplikatsioon!C485)</f>
        <v/>
      </c>
      <c r="D484" s="33" t="str">
        <f>IF(Eksplikatsioon!D485=0,"",Eksplikatsioon!D485)</f>
        <v/>
      </c>
      <c r="E484" s="75"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3">
      <c r="A485" s="33" t="str">
        <f>IF(Eksplikatsioon!A486=0,"",Eksplikatsioon!A486)</f>
        <v/>
      </c>
      <c r="B485" s="77" t="str">
        <f>IF(Eksplikatsioon!B486=0,"",Eksplikatsioon!B486)</f>
        <v/>
      </c>
      <c r="C485" s="33" t="str">
        <f>IF(Eksplikatsioon!C486=0,"",Eksplikatsioon!C486)</f>
        <v/>
      </c>
      <c r="D485" s="33" t="str">
        <f>IF(Eksplikatsioon!D486=0,"",Eksplikatsioon!D486)</f>
        <v/>
      </c>
      <c r="E485" s="75"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3">
      <c r="A486" s="33" t="str">
        <f>IF(Eksplikatsioon!A487=0,"",Eksplikatsioon!A487)</f>
        <v/>
      </c>
      <c r="B486" s="77" t="str">
        <f>IF(Eksplikatsioon!B487=0,"",Eksplikatsioon!B487)</f>
        <v/>
      </c>
      <c r="C486" s="33" t="str">
        <f>IF(Eksplikatsioon!C487=0,"",Eksplikatsioon!C487)</f>
        <v/>
      </c>
      <c r="D486" s="33" t="str">
        <f>IF(Eksplikatsioon!D487=0,"",Eksplikatsioon!D487)</f>
        <v/>
      </c>
      <c r="E486" s="75"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3">
      <c r="A487" s="33" t="str">
        <f>IF(Eksplikatsioon!A488=0,"",Eksplikatsioon!A488)</f>
        <v/>
      </c>
      <c r="B487" s="77" t="str">
        <f>IF(Eksplikatsioon!B488=0,"",Eksplikatsioon!B488)</f>
        <v/>
      </c>
      <c r="C487" s="33" t="str">
        <f>IF(Eksplikatsioon!C488=0,"",Eksplikatsioon!C488)</f>
        <v/>
      </c>
      <c r="D487" s="33" t="str">
        <f>IF(Eksplikatsioon!D488=0,"",Eksplikatsioon!D488)</f>
        <v/>
      </c>
      <c r="E487" s="75"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3">
      <c r="A488" s="33" t="str">
        <f>IF(Eksplikatsioon!A489=0,"",Eksplikatsioon!A489)</f>
        <v/>
      </c>
      <c r="B488" s="77" t="str">
        <f>IF(Eksplikatsioon!B489=0,"",Eksplikatsioon!B489)</f>
        <v/>
      </c>
      <c r="C488" s="33" t="str">
        <f>IF(Eksplikatsioon!C489=0,"",Eksplikatsioon!C489)</f>
        <v/>
      </c>
      <c r="D488" s="33" t="str">
        <f>IF(Eksplikatsioon!D489=0,"",Eksplikatsioon!D489)</f>
        <v/>
      </c>
      <c r="E488" s="75"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3">
      <c r="A489" s="33" t="str">
        <f>IF(Eksplikatsioon!A490=0,"",Eksplikatsioon!A490)</f>
        <v/>
      </c>
      <c r="B489" s="77" t="str">
        <f>IF(Eksplikatsioon!B490=0,"",Eksplikatsioon!B490)</f>
        <v/>
      </c>
      <c r="C489" s="33" t="str">
        <f>IF(Eksplikatsioon!C490=0,"",Eksplikatsioon!C490)</f>
        <v/>
      </c>
      <c r="D489" s="33" t="str">
        <f>IF(Eksplikatsioon!D490=0,"",Eksplikatsioon!D490)</f>
        <v/>
      </c>
      <c r="E489" s="75"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3">
      <c r="A490" s="33" t="str">
        <f>IF(Eksplikatsioon!A491=0,"",Eksplikatsioon!A491)</f>
        <v/>
      </c>
      <c r="B490" s="77" t="str">
        <f>IF(Eksplikatsioon!B491=0,"",Eksplikatsioon!B491)</f>
        <v/>
      </c>
      <c r="C490" s="33" t="str">
        <f>IF(Eksplikatsioon!C491=0,"",Eksplikatsioon!C491)</f>
        <v/>
      </c>
      <c r="D490" s="33" t="str">
        <f>IF(Eksplikatsioon!D491=0,"",Eksplikatsioon!D491)</f>
        <v/>
      </c>
      <c r="E490" s="75"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3">
      <c r="A491" s="33" t="str">
        <f>IF(Eksplikatsioon!A492=0,"",Eksplikatsioon!A492)</f>
        <v/>
      </c>
      <c r="B491" s="77" t="str">
        <f>IF(Eksplikatsioon!B492=0,"",Eksplikatsioon!B492)</f>
        <v/>
      </c>
      <c r="C491" s="33" t="str">
        <f>IF(Eksplikatsioon!C492=0,"",Eksplikatsioon!C492)</f>
        <v/>
      </c>
      <c r="D491" s="33" t="str">
        <f>IF(Eksplikatsioon!D492=0,"",Eksplikatsioon!D492)</f>
        <v/>
      </c>
      <c r="E491" s="75"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3">
      <c r="A492" s="33" t="str">
        <f>IF(Eksplikatsioon!A493=0,"",Eksplikatsioon!A493)</f>
        <v/>
      </c>
      <c r="B492" s="77" t="str">
        <f>IF(Eksplikatsioon!B493=0,"",Eksplikatsioon!B493)</f>
        <v/>
      </c>
      <c r="C492" s="33" t="str">
        <f>IF(Eksplikatsioon!C493=0,"",Eksplikatsioon!C493)</f>
        <v/>
      </c>
      <c r="D492" s="33" t="str">
        <f>IF(Eksplikatsioon!D493=0,"",Eksplikatsioon!D493)</f>
        <v/>
      </c>
      <c r="E492" s="75"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3">
      <c r="A493" s="33" t="str">
        <f>IF(Eksplikatsioon!A494=0,"",Eksplikatsioon!A494)</f>
        <v/>
      </c>
      <c r="B493" s="77" t="str">
        <f>IF(Eksplikatsioon!B494=0,"",Eksplikatsioon!B494)</f>
        <v/>
      </c>
      <c r="C493" s="33" t="str">
        <f>IF(Eksplikatsioon!C494=0,"",Eksplikatsioon!C494)</f>
        <v/>
      </c>
      <c r="D493" s="33" t="str">
        <f>IF(Eksplikatsioon!D494=0,"",Eksplikatsioon!D494)</f>
        <v/>
      </c>
      <c r="E493" s="75"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3">
      <c r="A494" s="33" t="str">
        <f>IF(Eksplikatsioon!A495=0,"",Eksplikatsioon!A495)</f>
        <v/>
      </c>
      <c r="B494" s="77" t="str">
        <f>IF(Eksplikatsioon!B495=0,"",Eksplikatsioon!B495)</f>
        <v/>
      </c>
      <c r="C494" s="33" t="str">
        <f>IF(Eksplikatsioon!C495=0,"",Eksplikatsioon!C495)</f>
        <v/>
      </c>
      <c r="D494" s="33" t="str">
        <f>IF(Eksplikatsioon!D495=0,"",Eksplikatsioon!D495)</f>
        <v/>
      </c>
      <c r="E494" s="75"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3">
      <c r="A495" s="33" t="str">
        <f>IF(Eksplikatsioon!A496=0,"",Eksplikatsioon!A496)</f>
        <v/>
      </c>
      <c r="B495" s="77" t="str">
        <f>IF(Eksplikatsioon!B496=0,"",Eksplikatsioon!B496)</f>
        <v/>
      </c>
      <c r="C495" s="33" t="str">
        <f>IF(Eksplikatsioon!C496=0,"",Eksplikatsioon!C496)</f>
        <v/>
      </c>
      <c r="D495" s="33" t="str">
        <f>IF(Eksplikatsioon!D496=0,"",Eksplikatsioon!D496)</f>
        <v/>
      </c>
      <c r="E495" s="75"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3">
      <c r="A496" s="33" t="str">
        <f>IF(Eksplikatsioon!A497=0,"",Eksplikatsioon!A497)</f>
        <v/>
      </c>
      <c r="B496" s="77" t="str">
        <f>IF(Eksplikatsioon!B497=0,"",Eksplikatsioon!B497)</f>
        <v/>
      </c>
      <c r="C496" s="33" t="str">
        <f>IF(Eksplikatsioon!C497=0,"",Eksplikatsioon!C497)</f>
        <v/>
      </c>
      <c r="D496" s="33" t="str">
        <f>IF(Eksplikatsioon!D497=0,"",Eksplikatsioon!D497)</f>
        <v/>
      </c>
      <c r="E496" s="75"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3">
      <c r="A497" s="33" t="str">
        <f>IF(Eksplikatsioon!A498=0,"",Eksplikatsioon!A498)</f>
        <v/>
      </c>
      <c r="B497" s="77" t="str">
        <f>IF(Eksplikatsioon!B498=0,"",Eksplikatsioon!B498)</f>
        <v/>
      </c>
      <c r="C497" s="33" t="str">
        <f>IF(Eksplikatsioon!C498=0,"",Eksplikatsioon!C498)</f>
        <v/>
      </c>
      <c r="D497" s="33" t="str">
        <f>IF(Eksplikatsioon!D498=0,"",Eksplikatsioon!D498)</f>
        <v/>
      </c>
      <c r="E497" s="75"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3">
      <c r="A498" s="33" t="str">
        <f>IF(Eksplikatsioon!A499=0,"",Eksplikatsioon!A499)</f>
        <v/>
      </c>
      <c r="B498" s="77" t="str">
        <f>IF(Eksplikatsioon!B499=0,"",Eksplikatsioon!B499)</f>
        <v/>
      </c>
      <c r="C498" s="33" t="str">
        <f>IF(Eksplikatsioon!C499=0,"",Eksplikatsioon!C499)</f>
        <v/>
      </c>
      <c r="D498" s="33" t="str">
        <f>IF(Eksplikatsioon!D499=0,"",Eksplikatsioon!D499)</f>
        <v/>
      </c>
      <c r="E498" s="75"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3">
      <c r="A499" s="33" t="str">
        <f>IF(Eksplikatsioon!A500=0,"",Eksplikatsioon!A500)</f>
        <v/>
      </c>
      <c r="B499" s="77" t="str">
        <f>IF(Eksplikatsioon!B500=0,"",Eksplikatsioon!B500)</f>
        <v/>
      </c>
      <c r="C499" s="33" t="str">
        <f>IF(Eksplikatsioon!C500=0,"",Eksplikatsioon!C500)</f>
        <v/>
      </c>
      <c r="D499" s="33" t="str">
        <f>IF(Eksplikatsioon!D500=0,"",Eksplikatsioon!D500)</f>
        <v/>
      </c>
      <c r="E499" s="75"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3">
      <c r="A500" s="33" t="str">
        <f>IF(Eksplikatsioon!A501=0,"",Eksplikatsioon!A501)</f>
        <v/>
      </c>
      <c r="B500" s="77" t="str">
        <f>IF(Eksplikatsioon!B501=0,"",Eksplikatsioon!B501)</f>
        <v/>
      </c>
      <c r="C500" s="33" t="str">
        <f>IF(Eksplikatsioon!C501=0,"",Eksplikatsioon!C501)</f>
        <v/>
      </c>
      <c r="D500" s="33" t="str">
        <f>IF(Eksplikatsioon!D501=0,"",Eksplikatsioon!D501)</f>
        <v/>
      </c>
      <c r="E500" s="75"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3">
      <c r="A501" s="33" t="str">
        <f>IF(Eksplikatsioon!A502=0,"",Eksplikatsioon!A502)</f>
        <v/>
      </c>
      <c r="B501" s="77" t="str">
        <f>IF(Eksplikatsioon!B502=0,"",Eksplikatsioon!B502)</f>
        <v/>
      </c>
      <c r="C501" s="33" t="str">
        <f>IF(Eksplikatsioon!C502=0,"",Eksplikatsioon!C502)</f>
        <v/>
      </c>
      <c r="D501" s="33" t="str">
        <f>IF(Eksplikatsioon!D502=0,"",Eksplikatsioon!D502)</f>
        <v/>
      </c>
      <c r="E501" s="75"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3">
      <c r="A502" s="33" t="str">
        <f>IF(Eksplikatsioon!A503=0,"",Eksplikatsioon!A503)</f>
        <v/>
      </c>
      <c r="B502" s="77" t="str">
        <f>IF(Eksplikatsioon!B503=0,"",Eksplikatsioon!B503)</f>
        <v/>
      </c>
      <c r="C502" s="33" t="str">
        <f>IF(Eksplikatsioon!C503=0,"",Eksplikatsioon!C503)</f>
        <v/>
      </c>
      <c r="D502" s="33" t="str">
        <f>IF(Eksplikatsioon!D503=0,"",Eksplikatsioon!D503)</f>
        <v/>
      </c>
      <c r="E502" s="75"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3">
      <c r="A503" s="33" t="str">
        <f>IF(Eksplikatsioon!A504=0,"",Eksplikatsioon!A504)</f>
        <v/>
      </c>
      <c r="B503" s="77" t="str">
        <f>IF(Eksplikatsioon!B504=0,"",Eksplikatsioon!B504)</f>
        <v/>
      </c>
      <c r="C503" s="33" t="str">
        <f>IF(Eksplikatsioon!C504=0,"",Eksplikatsioon!C504)</f>
        <v/>
      </c>
      <c r="D503" s="33" t="str">
        <f>IF(Eksplikatsioon!D504=0,"",Eksplikatsioon!D504)</f>
        <v/>
      </c>
      <c r="E503" s="75"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3">
      <c r="A504" s="33" t="str">
        <f>IF(Eksplikatsioon!A505=0,"",Eksplikatsioon!A505)</f>
        <v/>
      </c>
      <c r="B504" s="77" t="str">
        <f>IF(Eksplikatsioon!B505=0,"",Eksplikatsioon!B505)</f>
        <v/>
      </c>
      <c r="C504" s="33" t="str">
        <f>IF(Eksplikatsioon!C505=0,"",Eksplikatsioon!C505)</f>
        <v/>
      </c>
      <c r="D504" s="33" t="str">
        <f>IF(Eksplikatsioon!D505=0,"",Eksplikatsioon!D505)</f>
        <v/>
      </c>
      <c r="E504" s="75"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3">
      <c r="A505" s="33" t="str">
        <f>IF(Eksplikatsioon!A506=0,"",Eksplikatsioon!A506)</f>
        <v/>
      </c>
      <c r="B505" s="77" t="str">
        <f>IF(Eksplikatsioon!B506=0,"",Eksplikatsioon!B506)</f>
        <v/>
      </c>
      <c r="C505" s="33" t="str">
        <f>IF(Eksplikatsioon!C506=0,"",Eksplikatsioon!C506)</f>
        <v/>
      </c>
      <c r="D505" s="33" t="str">
        <f>IF(Eksplikatsioon!D506=0,"",Eksplikatsioon!D506)</f>
        <v/>
      </c>
      <c r="E505" s="75"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3">
      <c r="A506" s="33" t="str">
        <f>IF(Eksplikatsioon!A507=0,"",Eksplikatsioon!A507)</f>
        <v/>
      </c>
      <c r="B506" s="77" t="str">
        <f>IF(Eksplikatsioon!B507=0,"",Eksplikatsioon!B507)</f>
        <v/>
      </c>
      <c r="C506" s="33" t="str">
        <f>IF(Eksplikatsioon!C507=0,"",Eksplikatsioon!C507)</f>
        <v/>
      </c>
      <c r="D506" s="33" t="str">
        <f>IF(Eksplikatsioon!D507=0,"",Eksplikatsioon!D507)</f>
        <v/>
      </c>
      <c r="E506" s="75"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3">
      <c r="A507" s="33" t="str">
        <f>IF(Eksplikatsioon!A508=0,"",Eksplikatsioon!A508)</f>
        <v/>
      </c>
      <c r="B507" s="77" t="str">
        <f>IF(Eksplikatsioon!B508=0,"",Eksplikatsioon!B508)</f>
        <v/>
      </c>
      <c r="C507" s="33" t="str">
        <f>IF(Eksplikatsioon!C508=0,"",Eksplikatsioon!C508)</f>
        <v/>
      </c>
      <c r="D507" s="33" t="str">
        <f>IF(Eksplikatsioon!D508=0,"",Eksplikatsioon!D508)</f>
        <v/>
      </c>
      <c r="E507" s="75"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3">
      <c r="A508" s="33" t="str">
        <f>IF(Eksplikatsioon!A509=0,"",Eksplikatsioon!A509)</f>
        <v/>
      </c>
      <c r="B508" s="77" t="str">
        <f>IF(Eksplikatsioon!B509=0,"",Eksplikatsioon!B509)</f>
        <v/>
      </c>
      <c r="C508" s="33" t="str">
        <f>IF(Eksplikatsioon!C509=0,"",Eksplikatsioon!C509)</f>
        <v/>
      </c>
      <c r="D508" s="33" t="str">
        <f>IF(Eksplikatsioon!D509=0,"",Eksplikatsioon!D509)</f>
        <v/>
      </c>
      <c r="E508" s="75"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3">
      <c r="A509" s="33" t="str">
        <f>IF(Eksplikatsioon!A510=0,"",Eksplikatsioon!A510)</f>
        <v/>
      </c>
      <c r="B509" s="77" t="str">
        <f>IF(Eksplikatsioon!B510=0,"",Eksplikatsioon!B510)</f>
        <v/>
      </c>
      <c r="C509" s="33" t="str">
        <f>IF(Eksplikatsioon!C510=0,"",Eksplikatsioon!C510)</f>
        <v/>
      </c>
      <c r="D509" s="33" t="str">
        <f>IF(Eksplikatsioon!D510=0,"",Eksplikatsioon!D510)</f>
        <v/>
      </c>
      <c r="E509" s="75"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3">
      <c r="A510" s="33" t="str">
        <f>IF(Eksplikatsioon!A511=0,"",Eksplikatsioon!A511)</f>
        <v/>
      </c>
      <c r="B510" s="77" t="str">
        <f>IF(Eksplikatsioon!B511=0,"",Eksplikatsioon!B511)</f>
        <v/>
      </c>
      <c r="C510" s="33" t="str">
        <f>IF(Eksplikatsioon!C511=0,"",Eksplikatsioon!C511)</f>
        <v/>
      </c>
      <c r="D510" s="33" t="str">
        <f>IF(Eksplikatsioon!D511=0,"",Eksplikatsioon!D511)</f>
        <v/>
      </c>
      <c r="E510" s="75"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3">
      <c r="A511" s="33" t="str">
        <f>IF(Eksplikatsioon!A512=0,"",Eksplikatsioon!A512)</f>
        <v/>
      </c>
      <c r="B511" s="77" t="str">
        <f>IF(Eksplikatsioon!B512=0,"",Eksplikatsioon!B512)</f>
        <v/>
      </c>
      <c r="C511" s="33" t="str">
        <f>IF(Eksplikatsioon!C512=0,"",Eksplikatsioon!C512)</f>
        <v/>
      </c>
      <c r="D511" s="33" t="str">
        <f>IF(Eksplikatsioon!D512=0,"",Eksplikatsioon!D512)</f>
        <v/>
      </c>
      <c r="E511" s="75"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3">
      <c r="A512" s="33" t="str">
        <f>IF(Eksplikatsioon!A513=0,"",Eksplikatsioon!A513)</f>
        <v/>
      </c>
      <c r="B512" s="77" t="str">
        <f>IF(Eksplikatsioon!B513=0,"",Eksplikatsioon!B513)</f>
        <v/>
      </c>
      <c r="C512" s="33" t="str">
        <f>IF(Eksplikatsioon!C513=0,"",Eksplikatsioon!C513)</f>
        <v/>
      </c>
      <c r="D512" s="33" t="str">
        <f>IF(Eksplikatsioon!D513=0,"",Eksplikatsioon!D513)</f>
        <v/>
      </c>
      <c r="E512" s="75"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3">
      <c r="A513" s="33" t="str">
        <f>IF(Eksplikatsioon!A514=0,"",Eksplikatsioon!A514)</f>
        <v/>
      </c>
      <c r="B513" s="77" t="str">
        <f>IF(Eksplikatsioon!B514=0,"",Eksplikatsioon!B514)</f>
        <v/>
      </c>
      <c r="C513" s="33" t="str">
        <f>IF(Eksplikatsioon!C514=0,"",Eksplikatsioon!C514)</f>
        <v/>
      </c>
      <c r="D513" s="33" t="str">
        <f>IF(Eksplikatsioon!D514=0,"",Eksplikatsioon!D514)</f>
        <v/>
      </c>
      <c r="E513" s="75"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3">
      <c r="A514" s="33" t="str">
        <f>IF(Eksplikatsioon!A515=0,"",Eksplikatsioon!A515)</f>
        <v/>
      </c>
      <c r="B514" s="77" t="str">
        <f>IF(Eksplikatsioon!B515=0,"",Eksplikatsioon!B515)</f>
        <v/>
      </c>
      <c r="C514" s="33" t="str">
        <f>IF(Eksplikatsioon!C515=0,"",Eksplikatsioon!C515)</f>
        <v/>
      </c>
      <c r="D514" s="33" t="str">
        <f>IF(Eksplikatsioon!D515=0,"",Eksplikatsioon!D515)</f>
        <v/>
      </c>
      <c r="E514" s="75"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3">
      <c r="A515" s="33" t="str">
        <f>IF(Eksplikatsioon!A516=0,"",Eksplikatsioon!A516)</f>
        <v/>
      </c>
      <c r="B515" s="77" t="str">
        <f>IF(Eksplikatsioon!B516=0,"",Eksplikatsioon!B516)</f>
        <v/>
      </c>
      <c r="C515" s="33" t="str">
        <f>IF(Eksplikatsioon!C516=0,"",Eksplikatsioon!C516)</f>
        <v/>
      </c>
      <c r="D515" s="33" t="str">
        <f>IF(Eksplikatsioon!D516=0,"",Eksplikatsioon!D516)</f>
        <v/>
      </c>
      <c r="E515" s="75"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3">
      <c r="A516" s="33" t="str">
        <f>IF(Eksplikatsioon!A517=0,"",Eksplikatsioon!A517)</f>
        <v/>
      </c>
      <c r="B516" s="77" t="str">
        <f>IF(Eksplikatsioon!B517=0,"",Eksplikatsioon!B517)</f>
        <v/>
      </c>
      <c r="C516" s="33" t="str">
        <f>IF(Eksplikatsioon!C517=0,"",Eksplikatsioon!C517)</f>
        <v/>
      </c>
      <c r="D516" s="33" t="str">
        <f>IF(Eksplikatsioon!D517=0,"",Eksplikatsioon!D517)</f>
        <v/>
      </c>
      <c r="E516" s="75"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3">
      <c r="A517" s="33" t="str">
        <f>IF(Eksplikatsioon!A518=0,"",Eksplikatsioon!A518)</f>
        <v/>
      </c>
      <c r="B517" s="77" t="str">
        <f>IF(Eksplikatsioon!B518=0,"",Eksplikatsioon!B518)</f>
        <v/>
      </c>
      <c r="C517" s="33" t="str">
        <f>IF(Eksplikatsioon!C518=0,"",Eksplikatsioon!C518)</f>
        <v/>
      </c>
      <c r="D517" s="33" t="str">
        <f>IF(Eksplikatsioon!D518=0,"",Eksplikatsioon!D518)</f>
        <v/>
      </c>
      <c r="E517" s="75"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3">
      <c r="A518" s="33" t="str">
        <f>IF(Eksplikatsioon!A519=0,"",Eksplikatsioon!A519)</f>
        <v/>
      </c>
      <c r="B518" s="77" t="str">
        <f>IF(Eksplikatsioon!B519=0,"",Eksplikatsioon!B519)</f>
        <v/>
      </c>
      <c r="C518" s="33" t="str">
        <f>IF(Eksplikatsioon!C519=0,"",Eksplikatsioon!C519)</f>
        <v/>
      </c>
      <c r="D518" s="33" t="str">
        <f>IF(Eksplikatsioon!D519=0,"",Eksplikatsioon!D519)</f>
        <v/>
      </c>
      <c r="E518" s="75"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3">
      <c r="A519" s="33" t="str">
        <f>IF(Eksplikatsioon!A520=0,"",Eksplikatsioon!A520)</f>
        <v/>
      </c>
      <c r="B519" s="77" t="str">
        <f>IF(Eksplikatsioon!B520=0,"",Eksplikatsioon!B520)</f>
        <v/>
      </c>
      <c r="C519" s="33" t="str">
        <f>IF(Eksplikatsioon!C520=0,"",Eksplikatsioon!C520)</f>
        <v/>
      </c>
      <c r="D519" s="33" t="str">
        <f>IF(Eksplikatsioon!D520=0,"",Eksplikatsioon!D520)</f>
        <v/>
      </c>
      <c r="E519" s="75"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3">
      <c r="A520" s="33" t="str">
        <f>IF(Eksplikatsioon!A521=0,"",Eksplikatsioon!A521)</f>
        <v/>
      </c>
      <c r="B520" s="77" t="str">
        <f>IF(Eksplikatsioon!B521=0,"",Eksplikatsioon!B521)</f>
        <v/>
      </c>
      <c r="C520" s="33" t="str">
        <f>IF(Eksplikatsioon!C521=0,"",Eksplikatsioon!C521)</f>
        <v/>
      </c>
      <c r="D520" s="33" t="str">
        <f>IF(Eksplikatsioon!D521=0,"",Eksplikatsioon!D521)</f>
        <v/>
      </c>
      <c r="E520" s="75"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3">
      <c r="A521" s="33" t="str">
        <f>IF(Eksplikatsioon!A522=0,"",Eksplikatsioon!A522)</f>
        <v/>
      </c>
      <c r="B521" s="77" t="str">
        <f>IF(Eksplikatsioon!B522=0,"",Eksplikatsioon!B522)</f>
        <v/>
      </c>
      <c r="C521" s="33" t="str">
        <f>IF(Eksplikatsioon!C522=0,"",Eksplikatsioon!C522)</f>
        <v/>
      </c>
      <c r="D521" s="33" t="str">
        <f>IF(Eksplikatsioon!D522=0,"",Eksplikatsioon!D522)</f>
        <v/>
      </c>
      <c r="E521" s="75"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3">
      <c r="A522" s="33" t="str">
        <f>IF(Eksplikatsioon!A523=0,"",Eksplikatsioon!A523)</f>
        <v/>
      </c>
      <c r="B522" s="77" t="str">
        <f>IF(Eksplikatsioon!B523=0,"",Eksplikatsioon!B523)</f>
        <v/>
      </c>
      <c r="C522" s="33" t="str">
        <f>IF(Eksplikatsioon!C523=0,"",Eksplikatsioon!C523)</f>
        <v/>
      </c>
      <c r="D522" s="33" t="str">
        <f>IF(Eksplikatsioon!D523=0,"",Eksplikatsioon!D523)</f>
        <v/>
      </c>
      <c r="E522" s="75"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3">
      <c r="A523" s="33" t="str">
        <f>IF(Eksplikatsioon!A524=0,"",Eksplikatsioon!A524)</f>
        <v/>
      </c>
      <c r="B523" s="77" t="str">
        <f>IF(Eksplikatsioon!B524=0,"",Eksplikatsioon!B524)</f>
        <v/>
      </c>
      <c r="C523" s="33" t="str">
        <f>IF(Eksplikatsioon!C524=0,"",Eksplikatsioon!C524)</f>
        <v/>
      </c>
      <c r="D523" s="33" t="str">
        <f>IF(Eksplikatsioon!D524=0,"",Eksplikatsioon!D524)</f>
        <v/>
      </c>
      <c r="E523" s="75"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3">
      <c r="A524" s="33" t="str">
        <f>IF(Eksplikatsioon!A525=0,"",Eksplikatsioon!A525)</f>
        <v/>
      </c>
      <c r="B524" s="77" t="str">
        <f>IF(Eksplikatsioon!B525=0,"",Eksplikatsioon!B525)</f>
        <v/>
      </c>
      <c r="C524" s="33" t="str">
        <f>IF(Eksplikatsioon!C525=0,"",Eksplikatsioon!C525)</f>
        <v/>
      </c>
      <c r="D524" s="33" t="str">
        <f>IF(Eksplikatsioon!D525=0,"",Eksplikatsioon!D525)</f>
        <v/>
      </c>
      <c r="E524" s="75"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3">
      <c r="A525" s="33" t="str">
        <f>IF(Eksplikatsioon!A526=0,"",Eksplikatsioon!A526)</f>
        <v/>
      </c>
      <c r="B525" s="77" t="str">
        <f>IF(Eksplikatsioon!B526=0,"",Eksplikatsioon!B526)</f>
        <v/>
      </c>
      <c r="C525" s="33" t="str">
        <f>IF(Eksplikatsioon!C526=0,"",Eksplikatsioon!C526)</f>
        <v/>
      </c>
      <c r="D525" s="33" t="str">
        <f>IF(Eksplikatsioon!D526=0,"",Eksplikatsioon!D526)</f>
        <v/>
      </c>
      <c r="E525" s="75"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3">
      <c r="A526" s="33" t="str">
        <f>IF(Eksplikatsioon!A527=0,"",Eksplikatsioon!A527)</f>
        <v/>
      </c>
      <c r="B526" s="77" t="str">
        <f>IF(Eksplikatsioon!B527=0,"",Eksplikatsioon!B527)</f>
        <v/>
      </c>
      <c r="C526" s="33" t="str">
        <f>IF(Eksplikatsioon!C527=0,"",Eksplikatsioon!C527)</f>
        <v/>
      </c>
      <c r="D526" s="33" t="str">
        <f>IF(Eksplikatsioon!D527=0,"",Eksplikatsioon!D527)</f>
        <v/>
      </c>
      <c r="E526" s="75"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3">
      <c r="A527" s="33" t="str">
        <f>IF(Eksplikatsioon!A528=0,"",Eksplikatsioon!A528)</f>
        <v/>
      </c>
      <c r="B527" s="77" t="str">
        <f>IF(Eksplikatsioon!B528=0,"",Eksplikatsioon!B528)</f>
        <v/>
      </c>
      <c r="C527" s="33" t="str">
        <f>IF(Eksplikatsioon!C528=0,"",Eksplikatsioon!C528)</f>
        <v/>
      </c>
      <c r="D527" s="33" t="str">
        <f>IF(Eksplikatsioon!D528=0,"",Eksplikatsioon!D528)</f>
        <v/>
      </c>
      <c r="E527" s="75"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3">
      <c r="A528" s="33" t="str">
        <f>IF(Eksplikatsioon!A529=0,"",Eksplikatsioon!A529)</f>
        <v/>
      </c>
      <c r="B528" s="77" t="str">
        <f>IF(Eksplikatsioon!B529=0,"",Eksplikatsioon!B529)</f>
        <v/>
      </c>
      <c r="C528" s="33" t="str">
        <f>IF(Eksplikatsioon!C529=0,"",Eksplikatsioon!C529)</f>
        <v/>
      </c>
      <c r="D528" s="33" t="str">
        <f>IF(Eksplikatsioon!D529=0,"",Eksplikatsioon!D529)</f>
        <v/>
      </c>
      <c r="E528" s="75"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3">
      <c r="A529" s="33" t="str">
        <f>IF(Eksplikatsioon!A530=0,"",Eksplikatsioon!A530)</f>
        <v/>
      </c>
      <c r="B529" s="77" t="str">
        <f>IF(Eksplikatsioon!B530=0,"",Eksplikatsioon!B530)</f>
        <v/>
      </c>
      <c r="C529" s="33" t="str">
        <f>IF(Eksplikatsioon!C530=0,"",Eksplikatsioon!C530)</f>
        <v/>
      </c>
      <c r="D529" s="33" t="str">
        <f>IF(Eksplikatsioon!D530=0,"",Eksplikatsioon!D530)</f>
        <v/>
      </c>
      <c r="E529" s="75"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3">
      <c r="A530" s="33" t="str">
        <f>IF(Eksplikatsioon!A531=0,"",Eksplikatsioon!A531)</f>
        <v/>
      </c>
      <c r="B530" s="77" t="str">
        <f>IF(Eksplikatsioon!B531=0,"",Eksplikatsioon!B531)</f>
        <v/>
      </c>
      <c r="C530" s="33" t="str">
        <f>IF(Eksplikatsioon!C531=0,"",Eksplikatsioon!C531)</f>
        <v/>
      </c>
      <c r="D530" s="33" t="str">
        <f>IF(Eksplikatsioon!D531=0,"",Eksplikatsioon!D531)</f>
        <v/>
      </c>
      <c r="E530" s="75"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3">
      <c r="A531" s="33" t="str">
        <f>IF(Eksplikatsioon!A532=0,"",Eksplikatsioon!A532)</f>
        <v/>
      </c>
      <c r="B531" s="77" t="str">
        <f>IF(Eksplikatsioon!B532=0,"",Eksplikatsioon!B532)</f>
        <v/>
      </c>
      <c r="C531" s="33" t="str">
        <f>IF(Eksplikatsioon!C532=0,"",Eksplikatsioon!C532)</f>
        <v/>
      </c>
      <c r="D531" s="33" t="str">
        <f>IF(Eksplikatsioon!D532=0,"",Eksplikatsioon!D532)</f>
        <v/>
      </c>
      <c r="E531" s="75"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3">
      <c r="A532" s="33" t="str">
        <f>IF(Eksplikatsioon!A533=0,"",Eksplikatsioon!A533)</f>
        <v/>
      </c>
      <c r="B532" s="77" t="str">
        <f>IF(Eksplikatsioon!B533=0,"",Eksplikatsioon!B533)</f>
        <v/>
      </c>
      <c r="C532" s="33" t="str">
        <f>IF(Eksplikatsioon!C533=0,"",Eksplikatsioon!C533)</f>
        <v/>
      </c>
      <c r="D532" s="33" t="str">
        <f>IF(Eksplikatsioon!D533=0,"",Eksplikatsioon!D533)</f>
        <v/>
      </c>
      <c r="E532" s="75"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3">
      <c r="A533" s="33" t="str">
        <f>IF(Eksplikatsioon!A534=0,"",Eksplikatsioon!A534)</f>
        <v/>
      </c>
      <c r="B533" s="77" t="str">
        <f>IF(Eksplikatsioon!B534=0,"",Eksplikatsioon!B534)</f>
        <v/>
      </c>
      <c r="C533" s="33" t="str">
        <f>IF(Eksplikatsioon!C534=0,"",Eksplikatsioon!C534)</f>
        <v/>
      </c>
      <c r="D533" s="33" t="str">
        <f>IF(Eksplikatsioon!D534=0,"",Eksplikatsioon!D534)</f>
        <v/>
      </c>
      <c r="E533" s="75"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3">
      <c r="A534" s="33" t="str">
        <f>IF(Eksplikatsioon!A535=0,"",Eksplikatsioon!A535)</f>
        <v/>
      </c>
      <c r="B534" s="77" t="str">
        <f>IF(Eksplikatsioon!B535=0,"",Eksplikatsioon!B535)</f>
        <v/>
      </c>
      <c r="C534" s="33" t="str">
        <f>IF(Eksplikatsioon!C535=0,"",Eksplikatsioon!C535)</f>
        <v/>
      </c>
      <c r="D534" s="33" t="str">
        <f>IF(Eksplikatsioon!D535=0,"",Eksplikatsioon!D535)</f>
        <v/>
      </c>
      <c r="E534" s="75"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3">
      <c r="A535" s="33" t="str">
        <f>IF(Eksplikatsioon!A536=0,"",Eksplikatsioon!A536)</f>
        <v/>
      </c>
      <c r="B535" s="77" t="str">
        <f>IF(Eksplikatsioon!B536=0,"",Eksplikatsioon!B536)</f>
        <v/>
      </c>
      <c r="C535" s="33" t="str">
        <f>IF(Eksplikatsioon!C536=0,"",Eksplikatsioon!C536)</f>
        <v/>
      </c>
      <c r="D535" s="33" t="str">
        <f>IF(Eksplikatsioon!D536=0,"",Eksplikatsioon!D536)</f>
        <v/>
      </c>
      <c r="E535" s="75"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3">
      <c r="A536" s="33" t="str">
        <f>IF(Eksplikatsioon!A537=0,"",Eksplikatsioon!A537)</f>
        <v/>
      </c>
      <c r="B536" s="77" t="str">
        <f>IF(Eksplikatsioon!B537=0,"",Eksplikatsioon!B537)</f>
        <v/>
      </c>
      <c r="C536" s="33" t="str">
        <f>IF(Eksplikatsioon!C537=0,"",Eksplikatsioon!C537)</f>
        <v/>
      </c>
      <c r="D536" s="33" t="str">
        <f>IF(Eksplikatsioon!D537=0,"",Eksplikatsioon!D537)</f>
        <v/>
      </c>
      <c r="E536" s="75"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3">
      <c r="A537" s="33" t="str">
        <f>IF(Eksplikatsioon!A538=0,"",Eksplikatsioon!A538)</f>
        <v/>
      </c>
      <c r="B537" s="77" t="str">
        <f>IF(Eksplikatsioon!B538=0,"",Eksplikatsioon!B538)</f>
        <v/>
      </c>
      <c r="C537" s="33" t="str">
        <f>IF(Eksplikatsioon!C538=0,"",Eksplikatsioon!C538)</f>
        <v/>
      </c>
      <c r="D537" s="33" t="str">
        <f>IF(Eksplikatsioon!D538=0,"",Eksplikatsioon!D538)</f>
        <v/>
      </c>
      <c r="E537" s="75"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3">
      <c r="A538" s="33" t="str">
        <f>IF(Eksplikatsioon!A539=0,"",Eksplikatsioon!A539)</f>
        <v/>
      </c>
      <c r="B538" s="77" t="str">
        <f>IF(Eksplikatsioon!B539=0,"",Eksplikatsioon!B539)</f>
        <v/>
      </c>
      <c r="C538" s="33" t="str">
        <f>IF(Eksplikatsioon!C539=0,"",Eksplikatsioon!C539)</f>
        <v/>
      </c>
      <c r="D538" s="33" t="str">
        <f>IF(Eksplikatsioon!D539=0,"",Eksplikatsioon!D539)</f>
        <v/>
      </c>
      <c r="E538" s="75"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3">
      <c r="A539" s="33" t="str">
        <f>IF(Eksplikatsioon!A540=0,"",Eksplikatsioon!A540)</f>
        <v/>
      </c>
      <c r="B539" s="77" t="str">
        <f>IF(Eksplikatsioon!B540=0,"",Eksplikatsioon!B540)</f>
        <v/>
      </c>
      <c r="C539" s="33" t="str">
        <f>IF(Eksplikatsioon!C540=0,"",Eksplikatsioon!C540)</f>
        <v/>
      </c>
      <c r="D539" s="33" t="str">
        <f>IF(Eksplikatsioon!D540=0,"",Eksplikatsioon!D540)</f>
        <v/>
      </c>
      <c r="E539" s="75"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3">
      <c r="A540" s="33" t="str">
        <f>IF(Eksplikatsioon!A541=0,"",Eksplikatsioon!A541)</f>
        <v/>
      </c>
      <c r="B540" s="77" t="str">
        <f>IF(Eksplikatsioon!B541=0,"",Eksplikatsioon!B541)</f>
        <v/>
      </c>
      <c r="C540" s="33" t="str">
        <f>IF(Eksplikatsioon!C541=0,"",Eksplikatsioon!C541)</f>
        <v/>
      </c>
      <c r="D540" s="33" t="str">
        <f>IF(Eksplikatsioon!D541=0,"",Eksplikatsioon!D541)</f>
        <v/>
      </c>
      <c r="E540" s="75"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3">
      <c r="A541" s="33" t="str">
        <f>IF(Eksplikatsioon!A542=0,"",Eksplikatsioon!A542)</f>
        <v/>
      </c>
      <c r="B541" s="77" t="str">
        <f>IF(Eksplikatsioon!B542=0,"",Eksplikatsioon!B542)</f>
        <v/>
      </c>
      <c r="C541" s="33" t="str">
        <f>IF(Eksplikatsioon!C542=0,"",Eksplikatsioon!C542)</f>
        <v/>
      </c>
      <c r="D541" s="33" t="str">
        <f>IF(Eksplikatsioon!D542=0,"",Eksplikatsioon!D542)</f>
        <v/>
      </c>
      <c r="E541" s="75"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3">
      <c r="A542" s="33" t="str">
        <f>IF(Eksplikatsioon!A543=0,"",Eksplikatsioon!A543)</f>
        <v/>
      </c>
      <c r="B542" s="77" t="str">
        <f>IF(Eksplikatsioon!B543=0,"",Eksplikatsioon!B543)</f>
        <v/>
      </c>
      <c r="C542" s="33" t="str">
        <f>IF(Eksplikatsioon!C543=0,"",Eksplikatsioon!C543)</f>
        <v/>
      </c>
      <c r="D542" s="33" t="str">
        <f>IF(Eksplikatsioon!D543=0,"",Eksplikatsioon!D543)</f>
        <v/>
      </c>
      <c r="E542" s="75"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3">
      <c r="A543" s="33" t="str">
        <f>IF(Eksplikatsioon!A544=0,"",Eksplikatsioon!A544)</f>
        <v/>
      </c>
      <c r="B543" s="77" t="str">
        <f>IF(Eksplikatsioon!B544=0,"",Eksplikatsioon!B544)</f>
        <v/>
      </c>
      <c r="C543" s="33" t="str">
        <f>IF(Eksplikatsioon!C544=0,"",Eksplikatsioon!C544)</f>
        <v/>
      </c>
      <c r="D543" s="33" t="str">
        <f>IF(Eksplikatsioon!D544=0,"",Eksplikatsioon!D544)</f>
        <v/>
      </c>
      <c r="E543" s="75"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3">
      <c r="A544" s="33" t="str">
        <f>IF(Eksplikatsioon!A545=0,"",Eksplikatsioon!A545)</f>
        <v/>
      </c>
      <c r="B544" s="77" t="str">
        <f>IF(Eksplikatsioon!B545=0,"",Eksplikatsioon!B545)</f>
        <v/>
      </c>
      <c r="C544" s="33" t="str">
        <f>IF(Eksplikatsioon!C545=0,"",Eksplikatsioon!C545)</f>
        <v/>
      </c>
      <c r="D544" s="33" t="str">
        <f>IF(Eksplikatsioon!D545=0,"",Eksplikatsioon!D545)</f>
        <v/>
      </c>
      <c r="E544" s="75"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3">
      <c r="A545" s="33" t="str">
        <f>IF(Eksplikatsioon!A546=0,"",Eksplikatsioon!A546)</f>
        <v/>
      </c>
      <c r="B545" s="77" t="str">
        <f>IF(Eksplikatsioon!B546=0,"",Eksplikatsioon!B546)</f>
        <v/>
      </c>
      <c r="C545" s="33" t="str">
        <f>IF(Eksplikatsioon!C546=0,"",Eksplikatsioon!C546)</f>
        <v/>
      </c>
      <c r="D545" s="33" t="str">
        <f>IF(Eksplikatsioon!D546=0,"",Eksplikatsioon!D546)</f>
        <v/>
      </c>
      <c r="E545" s="75"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3">
      <c r="A546" s="33" t="str">
        <f>IF(Eksplikatsioon!A547=0,"",Eksplikatsioon!A547)</f>
        <v/>
      </c>
      <c r="B546" s="77" t="str">
        <f>IF(Eksplikatsioon!B547=0,"",Eksplikatsioon!B547)</f>
        <v/>
      </c>
      <c r="C546" s="33" t="str">
        <f>IF(Eksplikatsioon!C547=0,"",Eksplikatsioon!C547)</f>
        <v/>
      </c>
      <c r="D546" s="33" t="str">
        <f>IF(Eksplikatsioon!D547=0,"",Eksplikatsioon!D547)</f>
        <v/>
      </c>
      <c r="E546" s="75"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3">
      <c r="A547" s="33" t="str">
        <f>IF(Eksplikatsioon!A548=0,"",Eksplikatsioon!A548)</f>
        <v/>
      </c>
      <c r="B547" s="77" t="str">
        <f>IF(Eksplikatsioon!B548=0,"",Eksplikatsioon!B548)</f>
        <v/>
      </c>
      <c r="C547" s="33" t="str">
        <f>IF(Eksplikatsioon!C548=0,"",Eksplikatsioon!C548)</f>
        <v/>
      </c>
      <c r="D547" s="33" t="str">
        <f>IF(Eksplikatsioon!D548=0,"",Eksplikatsioon!D548)</f>
        <v/>
      </c>
      <c r="E547" s="75"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3">
      <c r="A548" s="33" t="str">
        <f>IF(Eksplikatsioon!A549=0,"",Eksplikatsioon!A549)</f>
        <v/>
      </c>
      <c r="B548" s="77" t="str">
        <f>IF(Eksplikatsioon!B549=0,"",Eksplikatsioon!B549)</f>
        <v/>
      </c>
      <c r="C548" s="33" t="str">
        <f>IF(Eksplikatsioon!C549=0,"",Eksplikatsioon!C549)</f>
        <v/>
      </c>
      <c r="D548" s="33" t="str">
        <f>IF(Eksplikatsioon!D549=0,"",Eksplikatsioon!D549)</f>
        <v/>
      </c>
      <c r="E548" s="75"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3">
      <c r="A549" s="33" t="str">
        <f>IF(Eksplikatsioon!A550=0,"",Eksplikatsioon!A550)</f>
        <v/>
      </c>
      <c r="B549" s="77" t="str">
        <f>IF(Eksplikatsioon!B550=0,"",Eksplikatsioon!B550)</f>
        <v/>
      </c>
      <c r="C549" s="33" t="str">
        <f>IF(Eksplikatsioon!C550=0,"",Eksplikatsioon!C550)</f>
        <v/>
      </c>
      <c r="D549" s="33" t="str">
        <f>IF(Eksplikatsioon!D550=0,"",Eksplikatsioon!D550)</f>
        <v/>
      </c>
      <c r="E549" s="75"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3">
      <c r="A550" s="33" t="str">
        <f>IF(Eksplikatsioon!A551=0,"",Eksplikatsioon!A551)</f>
        <v/>
      </c>
      <c r="B550" s="77" t="str">
        <f>IF(Eksplikatsioon!B551=0,"",Eksplikatsioon!B551)</f>
        <v/>
      </c>
      <c r="C550" s="33" t="str">
        <f>IF(Eksplikatsioon!C551=0,"",Eksplikatsioon!C551)</f>
        <v/>
      </c>
      <c r="D550" s="33" t="str">
        <f>IF(Eksplikatsioon!D551=0,"",Eksplikatsioon!D551)</f>
        <v/>
      </c>
      <c r="E550" s="75"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3">
      <c r="A551" s="33" t="str">
        <f>IF(Eksplikatsioon!A552=0,"",Eksplikatsioon!A552)</f>
        <v/>
      </c>
      <c r="B551" s="77" t="str">
        <f>IF(Eksplikatsioon!B552=0,"",Eksplikatsioon!B552)</f>
        <v/>
      </c>
      <c r="C551" s="33" t="str">
        <f>IF(Eksplikatsioon!C552=0,"",Eksplikatsioon!C552)</f>
        <v/>
      </c>
      <c r="D551" s="33" t="str">
        <f>IF(Eksplikatsioon!D552=0,"",Eksplikatsioon!D552)</f>
        <v/>
      </c>
      <c r="E551" s="75"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3">
      <c r="A552" s="33" t="str">
        <f>IF(Eksplikatsioon!A553=0,"",Eksplikatsioon!A553)</f>
        <v/>
      </c>
      <c r="B552" s="77" t="str">
        <f>IF(Eksplikatsioon!B553=0,"",Eksplikatsioon!B553)</f>
        <v/>
      </c>
      <c r="C552" s="33" t="str">
        <f>IF(Eksplikatsioon!C553=0,"",Eksplikatsioon!C553)</f>
        <v/>
      </c>
      <c r="D552" s="33" t="str">
        <f>IF(Eksplikatsioon!D553=0,"",Eksplikatsioon!D553)</f>
        <v/>
      </c>
      <c r="E552" s="75"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3">
      <c r="A553" s="33" t="str">
        <f>IF(Eksplikatsioon!A554=0,"",Eksplikatsioon!A554)</f>
        <v/>
      </c>
      <c r="B553" s="77" t="str">
        <f>IF(Eksplikatsioon!B554=0,"",Eksplikatsioon!B554)</f>
        <v/>
      </c>
      <c r="C553" s="33" t="str">
        <f>IF(Eksplikatsioon!C554=0,"",Eksplikatsioon!C554)</f>
        <v/>
      </c>
      <c r="D553" s="33" t="str">
        <f>IF(Eksplikatsioon!D554=0,"",Eksplikatsioon!D554)</f>
        <v/>
      </c>
      <c r="E553" s="75"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3">
      <c r="A554" s="33" t="str">
        <f>IF(Eksplikatsioon!A555=0,"",Eksplikatsioon!A555)</f>
        <v/>
      </c>
      <c r="B554" s="77" t="str">
        <f>IF(Eksplikatsioon!B555=0,"",Eksplikatsioon!B555)</f>
        <v/>
      </c>
      <c r="C554" s="33" t="str">
        <f>IF(Eksplikatsioon!C555=0,"",Eksplikatsioon!C555)</f>
        <v/>
      </c>
      <c r="D554" s="33" t="str">
        <f>IF(Eksplikatsioon!D555=0,"",Eksplikatsioon!D555)</f>
        <v/>
      </c>
      <c r="E554" s="75"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3">
      <c r="A555" s="33" t="str">
        <f>IF(Eksplikatsioon!A556=0,"",Eksplikatsioon!A556)</f>
        <v/>
      </c>
      <c r="B555" s="77" t="str">
        <f>IF(Eksplikatsioon!B556=0,"",Eksplikatsioon!B556)</f>
        <v/>
      </c>
      <c r="C555" s="33" t="str">
        <f>IF(Eksplikatsioon!C556=0,"",Eksplikatsioon!C556)</f>
        <v/>
      </c>
      <c r="D555" s="33" t="str">
        <f>IF(Eksplikatsioon!D556=0,"",Eksplikatsioon!D556)</f>
        <v/>
      </c>
      <c r="E555" s="75"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3">
      <c r="A556" s="33" t="str">
        <f>IF(Eksplikatsioon!A557=0,"",Eksplikatsioon!A557)</f>
        <v/>
      </c>
      <c r="B556" s="77" t="str">
        <f>IF(Eksplikatsioon!B557=0,"",Eksplikatsioon!B557)</f>
        <v/>
      </c>
      <c r="C556" s="33" t="str">
        <f>IF(Eksplikatsioon!C557=0,"",Eksplikatsioon!C557)</f>
        <v/>
      </c>
      <c r="D556" s="33" t="str">
        <f>IF(Eksplikatsioon!D557=0,"",Eksplikatsioon!D557)</f>
        <v/>
      </c>
      <c r="E556" s="75"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3">
      <c r="A557" s="33" t="str">
        <f>IF(Eksplikatsioon!A558=0,"",Eksplikatsioon!A558)</f>
        <v/>
      </c>
      <c r="B557" s="77" t="str">
        <f>IF(Eksplikatsioon!B558=0,"",Eksplikatsioon!B558)</f>
        <v/>
      </c>
      <c r="C557" s="33" t="str">
        <f>IF(Eksplikatsioon!C558=0,"",Eksplikatsioon!C558)</f>
        <v/>
      </c>
      <c r="D557" s="33" t="str">
        <f>IF(Eksplikatsioon!D558=0,"",Eksplikatsioon!D558)</f>
        <v/>
      </c>
      <c r="E557" s="75"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3">
      <c r="A558" s="33" t="str">
        <f>IF(Eksplikatsioon!A559=0,"",Eksplikatsioon!A559)</f>
        <v/>
      </c>
      <c r="B558" s="77" t="str">
        <f>IF(Eksplikatsioon!B559=0,"",Eksplikatsioon!B559)</f>
        <v/>
      </c>
      <c r="C558" s="33" t="str">
        <f>IF(Eksplikatsioon!C559=0,"",Eksplikatsioon!C559)</f>
        <v/>
      </c>
      <c r="D558" s="33" t="str">
        <f>IF(Eksplikatsioon!D559=0,"",Eksplikatsioon!D559)</f>
        <v/>
      </c>
      <c r="E558" s="75"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3">
      <c r="A559" s="33" t="str">
        <f>IF(Eksplikatsioon!A560=0,"",Eksplikatsioon!A560)</f>
        <v/>
      </c>
      <c r="B559" s="77" t="str">
        <f>IF(Eksplikatsioon!B560=0,"",Eksplikatsioon!B560)</f>
        <v/>
      </c>
      <c r="C559" s="33" t="str">
        <f>IF(Eksplikatsioon!C560=0,"",Eksplikatsioon!C560)</f>
        <v/>
      </c>
      <c r="D559" s="33" t="str">
        <f>IF(Eksplikatsioon!D560=0,"",Eksplikatsioon!D560)</f>
        <v/>
      </c>
      <c r="E559" s="75"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3">
      <c r="A560" s="33" t="str">
        <f>IF(Eksplikatsioon!A561=0,"",Eksplikatsioon!A561)</f>
        <v/>
      </c>
      <c r="B560" s="77" t="str">
        <f>IF(Eksplikatsioon!B561=0,"",Eksplikatsioon!B561)</f>
        <v/>
      </c>
      <c r="C560" s="33" t="str">
        <f>IF(Eksplikatsioon!C561=0,"",Eksplikatsioon!C561)</f>
        <v/>
      </c>
      <c r="D560" s="33" t="str">
        <f>IF(Eksplikatsioon!D561=0,"",Eksplikatsioon!D561)</f>
        <v/>
      </c>
      <c r="E560" s="75"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3">
      <c r="A561" s="33" t="str">
        <f>IF(Eksplikatsioon!A562=0,"",Eksplikatsioon!A562)</f>
        <v/>
      </c>
      <c r="B561" s="77" t="str">
        <f>IF(Eksplikatsioon!B562=0,"",Eksplikatsioon!B562)</f>
        <v/>
      </c>
      <c r="C561" s="33" t="str">
        <f>IF(Eksplikatsioon!C562=0,"",Eksplikatsioon!C562)</f>
        <v/>
      </c>
      <c r="D561" s="33" t="str">
        <f>IF(Eksplikatsioon!D562=0,"",Eksplikatsioon!D562)</f>
        <v/>
      </c>
      <c r="E561" s="75"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3">
      <c r="A562" s="33" t="str">
        <f>IF(Eksplikatsioon!A563=0,"",Eksplikatsioon!A563)</f>
        <v/>
      </c>
      <c r="B562" s="77" t="str">
        <f>IF(Eksplikatsioon!B563=0,"",Eksplikatsioon!B563)</f>
        <v/>
      </c>
      <c r="C562" s="33" t="str">
        <f>IF(Eksplikatsioon!C563=0,"",Eksplikatsioon!C563)</f>
        <v/>
      </c>
      <c r="D562" s="33" t="str">
        <f>IF(Eksplikatsioon!D563=0,"",Eksplikatsioon!D563)</f>
        <v/>
      </c>
      <c r="E562" s="75"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3">
      <c r="A563" s="33" t="str">
        <f>IF(Eksplikatsioon!A564=0,"",Eksplikatsioon!A564)</f>
        <v/>
      </c>
      <c r="B563" s="77" t="str">
        <f>IF(Eksplikatsioon!B564=0,"",Eksplikatsioon!B564)</f>
        <v/>
      </c>
      <c r="C563" s="33" t="str">
        <f>IF(Eksplikatsioon!C564=0,"",Eksplikatsioon!C564)</f>
        <v/>
      </c>
      <c r="D563" s="33" t="str">
        <f>IF(Eksplikatsioon!D564=0,"",Eksplikatsioon!D564)</f>
        <v/>
      </c>
      <c r="E563" s="75"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3">
      <c r="A564" s="33" t="str">
        <f>IF(Eksplikatsioon!A565=0,"",Eksplikatsioon!A565)</f>
        <v/>
      </c>
      <c r="B564" s="77" t="str">
        <f>IF(Eksplikatsioon!B565=0,"",Eksplikatsioon!B565)</f>
        <v/>
      </c>
      <c r="C564" s="33" t="str">
        <f>IF(Eksplikatsioon!C565=0,"",Eksplikatsioon!C565)</f>
        <v/>
      </c>
      <c r="D564" s="33" t="str">
        <f>IF(Eksplikatsioon!D565=0,"",Eksplikatsioon!D565)</f>
        <v/>
      </c>
      <c r="E564" s="75"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3">
      <c r="A565" s="33" t="str">
        <f>IF(Eksplikatsioon!A566=0,"",Eksplikatsioon!A566)</f>
        <v/>
      </c>
      <c r="B565" s="77" t="str">
        <f>IF(Eksplikatsioon!B566=0,"",Eksplikatsioon!B566)</f>
        <v/>
      </c>
      <c r="C565" s="33" t="str">
        <f>IF(Eksplikatsioon!C566=0,"",Eksplikatsioon!C566)</f>
        <v/>
      </c>
      <c r="D565" s="33" t="str">
        <f>IF(Eksplikatsioon!D566=0,"",Eksplikatsioon!D566)</f>
        <v/>
      </c>
      <c r="E565" s="75"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3">
      <c r="A566" s="33" t="str">
        <f>IF(Eksplikatsioon!A567=0,"",Eksplikatsioon!A567)</f>
        <v/>
      </c>
      <c r="B566" s="77" t="str">
        <f>IF(Eksplikatsioon!B567=0,"",Eksplikatsioon!B567)</f>
        <v/>
      </c>
      <c r="C566" s="33" t="str">
        <f>IF(Eksplikatsioon!C567=0,"",Eksplikatsioon!C567)</f>
        <v/>
      </c>
      <c r="D566" s="33" t="str">
        <f>IF(Eksplikatsioon!D567=0,"",Eksplikatsioon!D567)</f>
        <v/>
      </c>
      <c r="E566" s="75"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3">
      <c r="A567" s="33" t="str">
        <f>IF(Eksplikatsioon!A568=0,"",Eksplikatsioon!A568)</f>
        <v/>
      </c>
      <c r="B567" s="77" t="str">
        <f>IF(Eksplikatsioon!B568=0,"",Eksplikatsioon!B568)</f>
        <v/>
      </c>
      <c r="C567" s="33" t="str">
        <f>IF(Eksplikatsioon!C568=0,"",Eksplikatsioon!C568)</f>
        <v/>
      </c>
      <c r="D567" s="33" t="str">
        <f>IF(Eksplikatsioon!D568=0,"",Eksplikatsioon!D568)</f>
        <v/>
      </c>
      <c r="E567" s="75"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3">
      <c r="A568" s="33" t="str">
        <f>IF(Eksplikatsioon!A569=0,"",Eksplikatsioon!A569)</f>
        <v/>
      </c>
      <c r="B568" s="77" t="str">
        <f>IF(Eksplikatsioon!B569=0,"",Eksplikatsioon!B569)</f>
        <v/>
      </c>
      <c r="C568" s="33" t="str">
        <f>IF(Eksplikatsioon!C569=0,"",Eksplikatsioon!C569)</f>
        <v/>
      </c>
      <c r="D568" s="33" t="str">
        <f>IF(Eksplikatsioon!D569=0,"",Eksplikatsioon!D569)</f>
        <v/>
      </c>
      <c r="E568" s="75"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3">
      <c r="A569" s="33" t="str">
        <f>IF(Eksplikatsioon!A570=0,"",Eksplikatsioon!A570)</f>
        <v/>
      </c>
      <c r="B569" s="77" t="str">
        <f>IF(Eksplikatsioon!B570=0,"",Eksplikatsioon!B570)</f>
        <v/>
      </c>
      <c r="C569" s="33" t="str">
        <f>IF(Eksplikatsioon!C570=0,"",Eksplikatsioon!C570)</f>
        <v/>
      </c>
      <c r="D569" s="33" t="str">
        <f>IF(Eksplikatsioon!D570=0,"",Eksplikatsioon!D570)</f>
        <v/>
      </c>
      <c r="E569" s="75"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3">
      <c r="A570" s="33" t="str">
        <f>IF(Eksplikatsioon!A571=0,"",Eksplikatsioon!A571)</f>
        <v/>
      </c>
      <c r="B570" s="77" t="str">
        <f>IF(Eksplikatsioon!B571=0,"",Eksplikatsioon!B571)</f>
        <v/>
      </c>
      <c r="C570" s="33" t="str">
        <f>IF(Eksplikatsioon!C571=0,"",Eksplikatsioon!C571)</f>
        <v/>
      </c>
      <c r="D570" s="33" t="str">
        <f>IF(Eksplikatsioon!D571=0,"",Eksplikatsioon!D571)</f>
        <v/>
      </c>
      <c r="E570" s="75"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3">
      <c r="A571" s="33" t="str">
        <f>IF(Eksplikatsioon!A572=0,"",Eksplikatsioon!A572)</f>
        <v/>
      </c>
      <c r="B571" s="77" t="str">
        <f>IF(Eksplikatsioon!B572=0,"",Eksplikatsioon!B572)</f>
        <v/>
      </c>
      <c r="C571" s="33" t="str">
        <f>IF(Eksplikatsioon!C572=0,"",Eksplikatsioon!C572)</f>
        <v/>
      </c>
      <c r="D571" s="33" t="str">
        <f>IF(Eksplikatsioon!D572=0,"",Eksplikatsioon!D572)</f>
        <v/>
      </c>
      <c r="E571" s="75"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3">
      <c r="A572" s="33" t="str">
        <f>IF(Eksplikatsioon!A573=0,"",Eksplikatsioon!A573)</f>
        <v/>
      </c>
      <c r="B572" s="77" t="str">
        <f>IF(Eksplikatsioon!B573=0,"",Eksplikatsioon!B573)</f>
        <v/>
      </c>
      <c r="C572" s="33" t="str">
        <f>IF(Eksplikatsioon!C573=0,"",Eksplikatsioon!C573)</f>
        <v/>
      </c>
      <c r="D572" s="33" t="str">
        <f>IF(Eksplikatsioon!D573=0,"",Eksplikatsioon!D573)</f>
        <v/>
      </c>
      <c r="E572" s="75"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3">
      <c r="A573" s="33" t="str">
        <f>IF(Eksplikatsioon!A574=0,"",Eksplikatsioon!A574)</f>
        <v/>
      </c>
      <c r="B573" s="77" t="str">
        <f>IF(Eksplikatsioon!B574=0,"",Eksplikatsioon!B574)</f>
        <v/>
      </c>
      <c r="C573" s="33" t="str">
        <f>IF(Eksplikatsioon!C574=0,"",Eksplikatsioon!C574)</f>
        <v/>
      </c>
      <c r="D573" s="33" t="str">
        <f>IF(Eksplikatsioon!D574=0,"",Eksplikatsioon!D574)</f>
        <v/>
      </c>
      <c r="E573" s="75"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3">
      <c r="A574" s="33" t="str">
        <f>IF(Eksplikatsioon!A575=0,"",Eksplikatsioon!A575)</f>
        <v/>
      </c>
      <c r="B574" s="77" t="str">
        <f>IF(Eksplikatsioon!B575=0,"",Eksplikatsioon!B575)</f>
        <v/>
      </c>
      <c r="C574" s="33" t="str">
        <f>IF(Eksplikatsioon!C575=0,"",Eksplikatsioon!C575)</f>
        <v/>
      </c>
      <c r="D574" s="33" t="str">
        <f>IF(Eksplikatsioon!D575=0,"",Eksplikatsioon!D575)</f>
        <v/>
      </c>
      <c r="E574" s="75"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3">
      <c r="A575" s="33" t="str">
        <f>IF(Eksplikatsioon!A576=0,"",Eksplikatsioon!A576)</f>
        <v/>
      </c>
      <c r="B575" s="77" t="str">
        <f>IF(Eksplikatsioon!B576=0,"",Eksplikatsioon!B576)</f>
        <v/>
      </c>
      <c r="C575" s="33" t="str">
        <f>IF(Eksplikatsioon!C576=0,"",Eksplikatsioon!C576)</f>
        <v/>
      </c>
      <c r="D575" s="33" t="str">
        <f>IF(Eksplikatsioon!D576=0,"",Eksplikatsioon!D576)</f>
        <v/>
      </c>
      <c r="E575" s="75"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3">
      <c r="A576" s="33" t="str">
        <f>IF(Eksplikatsioon!A577=0,"",Eksplikatsioon!A577)</f>
        <v/>
      </c>
      <c r="B576" s="77" t="str">
        <f>IF(Eksplikatsioon!B577=0,"",Eksplikatsioon!B577)</f>
        <v/>
      </c>
      <c r="C576" s="33" t="str">
        <f>IF(Eksplikatsioon!C577=0,"",Eksplikatsioon!C577)</f>
        <v/>
      </c>
      <c r="D576" s="33" t="str">
        <f>IF(Eksplikatsioon!D577=0,"",Eksplikatsioon!D577)</f>
        <v/>
      </c>
      <c r="E576" s="75"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3">
      <c r="A577" s="33" t="str">
        <f>IF(Eksplikatsioon!A578=0,"",Eksplikatsioon!A578)</f>
        <v/>
      </c>
      <c r="B577" s="77" t="str">
        <f>IF(Eksplikatsioon!B578=0,"",Eksplikatsioon!B578)</f>
        <v/>
      </c>
      <c r="C577" s="33" t="str">
        <f>IF(Eksplikatsioon!C578=0,"",Eksplikatsioon!C578)</f>
        <v/>
      </c>
      <c r="D577" s="33" t="str">
        <f>IF(Eksplikatsioon!D578=0,"",Eksplikatsioon!D578)</f>
        <v/>
      </c>
      <c r="E577" s="75"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3">
      <c r="A578" s="33" t="str">
        <f>IF(Eksplikatsioon!A579=0,"",Eksplikatsioon!A579)</f>
        <v/>
      </c>
      <c r="B578" s="77" t="str">
        <f>IF(Eksplikatsioon!B579=0,"",Eksplikatsioon!B579)</f>
        <v/>
      </c>
      <c r="C578" s="33" t="str">
        <f>IF(Eksplikatsioon!C579=0,"",Eksplikatsioon!C579)</f>
        <v/>
      </c>
      <c r="D578" s="33" t="str">
        <f>IF(Eksplikatsioon!D579=0,"",Eksplikatsioon!D579)</f>
        <v/>
      </c>
      <c r="E578" s="75"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3">
      <c r="A579" s="33" t="str">
        <f>IF(Eksplikatsioon!A580=0,"",Eksplikatsioon!A580)</f>
        <v/>
      </c>
      <c r="B579" s="77" t="str">
        <f>IF(Eksplikatsioon!B580=0,"",Eksplikatsioon!B580)</f>
        <v/>
      </c>
      <c r="C579" s="33" t="str">
        <f>IF(Eksplikatsioon!C580=0,"",Eksplikatsioon!C580)</f>
        <v/>
      </c>
      <c r="D579" s="33" t="str">
        <f>IF(Eksplikatsioon!D580=0,"",Eksplikatsioon!D580)</f>
        <v/>
      </c>
      <c r="E579" s="75"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3">
      <c r="A580" s="33" t="str">
        <f>IF(Eksplikatsioon!A581=0,"",Eksplikatsioon!A581)</f>
        <v/>
      </c>
      <c r="B580" s="77" t="str">
        <f>IF(Eksplikatsioon!B581=0,"",Eksplikatsioon!B581)</f>
        <v/>
      </c>
      <c r="C580" s="33" t="str">
        <f>IF(Eksplikatsioon!C581=0,"",Eksplikatsioon!C581)</f>
        <v/>
      </c>
      <c r="D580" s="33" t="str">
        <f>IF(Eksplikatsioon!D581=0,"",Eksplikatsioon!D581)</f>
        <v/>
      </c>
      <c r="E580" s="75"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3">
      <c r="A581" s="33" t="str">
        <f>IF(Eksplikatsioon!A582=0,"",Eksplikatsioon!A582)</f>
        <v/>
      </c>
      <c r="B581" s="77" t="str">
        <f>IF(Eksplikatsioon!B582=0,"",Eksplikatsioon!B582)</f>
        <v/>
      </c>
      <c r="C581" s="33" t="str">
        <f>IF(Eksplikatsioon!C582=0,"",Eksplikatsioon!C582)</f>
        <v/>
      </c>
      <c r="D581" s="33" t="str">
        <f>IF(Eksplikatsioon!D582=0,"",Eksplikatsioon!D582)</f>
        <v/>
      </c>
      <c r="E581" s="75"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3">
      <c r="A582" s="33" t="str">
        <f>IF(Eksplikatsioon!A583=0,"",Eksplikatsioon!A583)</f>
        <v/>
      </c>
      <c r="B582" s="77" t="str">
        <f>IF(Eksplikatsioon!B583=0,"",Eksplikatsioon!B583)</f>
        <v/>
      </c>
      <c r="C582" s="33" t="str">
        <f>IF(Eksplikatsioon!C583=0,"",Eksplikatsioon!C583)</f>
        <v/>
      </c>
      <c r="D582" s="33" t="str">
        <f>IF(Eksplikatsioon!D583=0,"",Eksplikatsioon!D583)</f>
        <v/>
      </c>
      <c r="E582" s="75"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3">
      <c r="A583" s="33" t="str">
        <f>IF(Eksplikatsioon!A584=0,"",Eksplikatsioon!A584)</f>
        <v/>
      </c>
      <c r="B583" s="77" t="str">
        <f>IF(Eksplikatsioon!B584=0,"",Eksplikatsioon!B584)</f>
        <v/>
      </c>
      <c r="C583" s="33" t="str">
        <f>IF(Eksplikatsioon!C584=0,"",Eksplikatsioon!C584)</f>
        <v/>
      </c>
      <c r="D583" s="33" t="str">
        <f>IF(Eksplikatsioon!D584=0,"",Eksplikatsioon!D584)</f>
        <v/>
      </c>
      <c r="E583" s="75"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3">
      <c r="A584" s="33" t="str">
        <f>IF(Eksplikatsioon!A585=0,"",Eksplikatsioon!A585)</f>
        <v/>
      </c>
      <c r="B584" s="77" t="str">
        <f>IF(Eksplikatsioon!B585=0,"",Eksplikatsioon!B585)</f>
        <v/>
      </c>
      <c r="C584" s="33" t="str">
        <f>IF(Eksplikatsioon!C585=0,"",Eksplikatsioon!C585)</f>
        <v/>
      </c>
      <c r="D584" s="33" t="str">
        <f>IF(Eksplikatsioon!D585=0,"",Eksplikatsioon!D585)</f>
        <v/>
      </c>
      <c r="E584" s="75"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3">
      <c r="A585" s="33" t="str">
        <f>IF(Eksplikatsioon!A586=0,"",Eksplikatsioon!A586)</f>
        <v/>
      </c>
      <c r="B585" s="77" t="str">
        <f>IF(Eksplikatsioon!B586=0,"",Eksplikatsioon!B586)</f>
        <v/>
      </c>
      <c r="C585" s="33" t="str">
        <f>IF(Eksplikatsioon!C586=0,"",Eksplikatsioon!C586)</f>
        <v/>
      </c>
      <c r="D585" s="33" t="str">
        <f>IF(Eksplikatsioon!D586=0,"",Eksplikatsioon!D586)</f>
        <v/>
      </c>
      <c r="E585" s="75"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3">
      <c r="A586" s="33" t="str">
        <f>IF(Eksplikatsioon!A587=0,"",Eksplikatsioon!A587)</f>
        <v/>
      </c>
      <c r="B586" s="77" t="str">
        <f>IF(Eksplikatsioon!B587=0,"",Eksplikatsioon!B587)</f>
        <v/>
      </c>
      <c r="C586" s="33" t="str">
        <f>IF(Eksplikatsioon!C587=0,"",Eksplikatsioon!C587)</f>
        <v/>
      </c>
      <c r="D586" s="33" t="str">
        <f>IF(Eksplikatsioon!D587=0,"",Eksplikatsioon!D587)</f>
        <v/>
      </c>
      <c r="E586" s="75"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3">
      <c r="A587" s="33" t="str">
        <f>IF(Eksplikatsioon!A588=0,"",Eksplikatsioon!A588)</f>
        <v/>
      </c>
      <c r="B587" s="77" t="str">
        <f>IF(Eksplikatsioon!B588=0,"",Eksplikatsioon!B588)</f>
        <v/>
      </c>
      <c r="C587" s="33" t="str">
        <f>IF(Eksplikatsioon!C588=0,"",Eksplikatsioon!C588)</f>
        <v/>
      </c>
      <c r="D587" s="33" t="str">
        <f>IF(Eksplikatsioon!D588=0,"",Eksplikatsioon!D588)</f>
        <v/>
      </c>
      <c r="E587" s="75"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3">
      <c r="A588" s="33" t="str">
        <f>IF(Eksplikatsioon!A589=0,"",Eksplikatsioon!A589)</f>
        <v/>
      </c>
      <c r="B588" s="77" t="str">
        <f>IF(Eksplikatsioon!B589=0,"",Eksplikatsioon!B589)</f>
        <v/>
      </c>
      <c r="C588" s="33" t="str">
        <f>IF(Eksplikatsioon!C589=0,"",Eksplikatsioon!C589)</f>
        <v/>
      </c>
      <c r="D588" s="33" t="str">
        <f>IF(Eksplikatsioon!D589=0,"",Eksplikatsioon!D589)</f>
        <v/>
      </c>
      <c r="E588" s="75"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3">
      <c r="A589" s="33" t="str">
        <f>IF(Eksplikatsioon!A590=0,"",Eksplikatsioon!A590)</f>
        <v/>
      </c>
      <c r="B589" s="77" t="str">
        <f>IF(Eksplikatsioon!B590=0,"",Eksplikatsioon!B590)</f>
        <v/>
      </c>
      <c r="C589" s="33" t="str">
        <f>IF(Eksplikatsioon!C590=0,"",Eksplikatsioon!C590)</f>
        <v/>
      </c>
      <c r="D589" s="33" t="str">
        <f>IF(Eksplikatsioon!D590=0,"",Eksplikatsioon!D590)</f>
        <v/>
      </c>
      <c r="E589" s="75"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3">
      <c r="A590" s="33" t="str">
        <f>IF(Eksplikatsioon!A591=0,"",Eksplikatsioon!A591)</f>
        <v/>
      </c>
      <c r="B590" s="77" t="str">
        <f>IF(Eksplikatsioon!B591=0,"",Eksplikatsioon!B591)</f>
        <v/>
      </c>
      <c r="C590" s="33" t="str">
        <f>IF(Eksplikatsioon!C591=0,"",Eksplikatsioon!C591)</f>
        <v/>
      </c>
      <c r="D590" s="33" t="str">
        <f>IF(Eksplikatsioon!D591=0,"",Eksplikatsioon!D591)</f>
        <v/>
      </c>
      <c r="E590" s="75"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3">
      <c r="A591" s="33" t="str">
        <f>IF(Eksplikatsioon!A592=0,"",Eksplikatsioon!A592)</f>
        <v/>
      </c>
      <c r="B591" s="77" t="str">
        <f>IF(Eksplikatsioon!B592=0,"",Eksplikatsioon!B592)</f>
        <v/>
      </c>
      <c r="C591" s="33" t="str">
        <f>IF(Eksplikatsioon!C592=0,"",Eksplikatsioon!C592)</f>
        <v/>
      </c>
      <c r="D591" s="33" t="str">
        <f>IF(Eksplikatsioon!D592=0,"",Eksplikatsioon!D592)</f>
        <v/>
      </c>
      <c r="E591" s="75"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3">
      <c r="A592" s="33" t="str">
        <f>IF(Eksplikatsioon!A593=0,"",Eksplikatsioon!A593)</f>
        <v/>
      </c>
      <c r="B592" s="77" t="str">
        <f>IF(Eksplikatsioon!B593=0,"",Eksplikatsioon!B593)</f>
        <v/>
      </c>
      <c r="C592" s="33" t="str">
        <f>IF(Eksplikatsioon!C593=0,"",Eksplikatsioon!C593)</f>
        <v/>
      </c>
      <c r="D592" s="33" t="str">
        <f>IF(Eksplikatsioon!D593=0,"",Eksplikatsioon!D593)</f>
        <v/>
      </c>
      <c r="E592" s="75"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3">
      <c r="A593" s="33" t="str">
        <f>IF(Eksplikatsioon!A594=0,"",Eksplikatsioon!A594)</f>
        <v/>
      </c>
      <c r="B593" s="77" t="str">
        <f>IF(Eksplikatsioon!B594=0,"",Eksplikatsioon!B594)</f>
        <v/>
      </c>
      <c r="C593" s="33" t="str">
        <f>IF(Eksplikatsioon!C594=0,"",Eksplikatsioon!C594)</f>
        <v/>
      </c>
      <c r="D593" s="33" t="str">
        <f>IF(Eksplikatsioon!D594=0,"",Eksplikatsioon!D594)</f>
        <v/>
      </c>
      <c r="E593" s="75"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3">
      <c r="A594" s="33" t="str">
        <f>IF(Eksplikatsioon!A595=0,"",Eksplikatsioon!A595)</f>
        <v/>
      </c>
      <c r="B594" s="77" t="str">
        <f>IF(Eksplikatsioon!B595=0,"",Eksplikatsioon!B595)</f>
        <v/>
      </c>
      <c r="C594" s="33" t="str">
        <f>IF(Eksplikatsioon!C595=0,"",Eksplikatsioon!C595)</f>
        <v/>
      </c>
      <c r="D594" s="33" t="str">
        <f>IF(Eksplikatsioon!D595=0,"",Eksplikatsioon!D595)</f>
        <v/>
      </c>
      <c r="E594" s="75"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3">
      <c r="A595" s="33" t="str">
        <f>IF(Eksplikatsioon!A596=0,"",Eksplikatsioon!A596)</f>
        <v/>
      </c>
      <c r="B595" s="77" t="str">
        <f>IF(Eksplikatsioon!B596=0,"",Eksplikatsioon!B596)</f>
        <v/>
      </c>
      <c r="C595" s="33" t="str">
        <f>IF(Eksplikatsioon!C596=0,"",Eksplikatsioon!C596)</f>
        <v/>
      </c>
      <c r="D595" s="33" t="str">
        <f>IF(Eksplikatsioon!D596=0,"",Eksplikatsioon!D596)</f>
        <v/>
      </c>
      <c r="E595" s="75"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3">
      <c r="A596" s="33" t="str">
        <f>IF(Eksplikatsioon!A597=0,"",Eksplikatsioon!A597)</f>
        <v/>
      </c>
      <c r="B596" s="77" t="str">
        <f>IF(Eksplikatsioon!B597=0,"",Eksplikatsioon!B597)</f>
        <v/>
      </c>
      <c r="C596" s="33" t="str">
        <f>IF(Eksplikatsioon!C597=0,"",Eksplikatsioon!C597)</f>
        <v/>
      </c>
      <c r="D596" s="33" t="str">
        <f>IF(Eksplikatsioon!D597=0,"",Eksplikatsioon!D597)</f>
        <v/>
      </c>
      <c r="E596" s="75"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3">
      <c r="A597" s="33" t="str">
        <f>IF(Eksplikatsioon!A598=0,"",Eksplikatsioon!A598)</f>
        <v/>
      </c>
      <c r="B597" s="77" t="str">
        <f>IF(Eksplikatsioon!B598=0,"",Eksplikatsioon!B598)</f>
        <v/>
      </c>
      <c r="C597" s="33" t="str">
        <f>IF(Eksplikatsioon!C598=0,"",Eksplikatsioon!C598)</f>
        <v/>
      </c>
      <c r="D597" s="33" t="str">
        <f>IF(Eksplikatsioon!D598=0,"",Eksplikatsioon!D598)</f>
        <v/>
      </c>
      <c r="E597" s="75"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3">
      <c r="A598" s="33" t="str">
        <f>IF(Eksplikatsioon!A599=0,"",Eksplikatsioon!A599)</f>
        <v/>
      </c>
      <c r="B598" s="77" t="str">
        <f>IF(Eksplikatsioon!B599=0,"",Eksplikatsioon!B599)</f>
        <v/>
      </c>
      <c r="C598" s="33" t="str">
        <f>IF(Eksplikatsioon!C599=0,"",Eksplikatsioon!C599)</f>
        <v/>
      </c>
      <c r="D598" s="33" t="str">
        <f>IF(Eksplikatsioon!D599=0,"",Eksplikatsioon!D599)</f>
        <v/>
      </c>
      <c r="E598" s="75"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3">
      <c r="A599" s="33" t="str">
        <f>IF(Eksplikatsioon!A600=0,"",Eksplikatsioon!A600)</f>
        <v/>
      </c>
      <c r="B599" s="77" t="str">
        <f>IF(Eksplikatsioon!B600=0,"",Eksplikatsioon!B600)</f>
        <v/>
      </c>
      <c r="C599" s="33" t="str">
        <f>IF(Eksplikatsioon!C600=0,"",Eksplikatsioon!C600)</f>
        <v/>
      </c>
      <c r="D599" s="33" t="str">
        <f>IF(Eksplikatsioon!D600=0,"",Eksplikatsioon!D600)</f>
        <v/>
      </c>
      <c r="E599" s="75"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3">
      <c r="A600" s="33" t="str">
        <f>IF(Eksplikatsioon!A601=0,"",Eksplikatsioon!A601)</f>
        <v/>
      </c>
      <c r="B600" s="77" t="str">
        <f>IF(Eksplikatsioon!B601=0,"",Eksplikatsioon!B601)</f>
        <v/>
      </c>
      <c r="C600" s="33" t="str">
        <f>IF(Eksplikatsioon!C601=0,"",Eksplikatsioon!C601)</f>
        <v/>
      </c>
      <c r="D600" s="33" t="str">
        <f>IF(Eksplikatsioon!D601=0,"",Eksplikatsioon!D601)</f>
        <v/>
      </c>
      <c r="E600" s="75"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3">
      <c r="A601" s="33" t="str">
        <f>IF(Eksplikatsioon!A602=0,"",Eksplikatsioon!A602)</f>
        <v/>
      </c>
      <c r="B601" s="77" t="str">
        <f>IF(Eksplikatsioon!B602=0,"",Eksplikatsioon!B602)</f>
        <v/>
      </c>
      <c r="C601" s="33" t="str">
        <f>IF(Eksplikatsioon!C602=0,"",Eksplikatsioon!C602)</f>
        <v/>
      </c>
      <c r="D601" s="33" t="str">
        <f>IF(Eksplikatsioon!D602=0,"",Eksplikatsioon!D602)</f>
        <v/>
      </c>
      <c r="E601" s="75"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3">
      <c r="A602" s="33" t="str">
        <f>IF(Eksplikatsioon!A603=0,"",Eksplikatsioon!A603)</f>
        <v/>
      </c>
      <c r="B602" s="77" t="str">
        <f>IF(Eksplikatsioon!B603=0,"",Eksplikatsioon!B603)</f>
        <v/>
      </c>
      <c r="C602" s="33" t="str">
        <f>IF(Eksplikatsioon!C603=0,"",Eksplikatsioon!C603)</f>
        <v/>
      </c>
      <c r="D602" s="33" t="str">
        <f>IF(Eksplikatsioon!D603=0,"",Eksplikatsioon!D603)</f>
        <v/>
      </c>
      <c r="E602" s="75"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3">
      <c r="A603" s="33" t="str">
        <f>IF(Eksplikatsioon!A604=0,"",Eksplikatsioon!A604)</f>
        <v/>
      </c>
      <c r="B603" s="77" t="str">
        <f>IF(Eksplikatsioon!B604=0,"",Eksplikatsioon!B604)</f>
        <v/>
      </c>
      <c r="C603" s="33" t="str">
        <f>IF(Eksplikatsioon!C604=0,"",Eksplikatsioon!C604)</f>
        <v/>
      </c>
      <c r="D603" s="33" t="str">
        <f>IF(Eksplikatsioon!D604=0,"",Eksplikatsioon!D604)</f>
        <v/>
      </c>
      <c r="E603" s="75"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3">
      <c r="A604" s="33" t="str">
        <f>IF(Eksplikatsioon!A605=0,"",Eksplikatsioon!A605)</f>
        <v/>
      </c>
      <c r="B604" s="77" t="str">
        <f>IF(Eksplikatsioon!B605=0,"",Eksplikatsioon!B605)</f>
        <v/>
      </c>
      <c r="C604" s="33" t="str">
        <f>IF(Eksplikatsioon!C605=0,"",Eksplikatsioon!C605)</f>
        <v/>
      </c>
      <c r="D604" s="33" t="str">
        <f>IF(Eksplikatsioon!D605=0,"",Eksplikatsioon!D605)</f>
        <v/>
      </c>
      <c r="E604" s="75"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3">
      <c r="A605" s="33" t="str">
        <f>IF(Eksplikatsioon!A606=0,"",Eksplikatsioon!A606)</f>
        <v/>
      </c>
      <c r="B605" s="77" t="str">
        <f>IF(Eksplikatsioon!B606=0,"",Eksplikatsioon!B606)</f>
        <v/>
      </c>
      <c r="C605" s="33" t="str">
        <f>IF(Eksplikatsioon!C606=0,"",Eksplikatsioon!C606)</f>
        <v/>
      </c>
      <c r="D605" s="33" t="str">
        <f>IF(Eksplikatsioon!D606=0,"",Eksplikatsioon!D606)</f>
        <v/>
      </c>
      <c r="E605" s="75"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3">
      <c r="A606" s="33" t="str">
        <f>IF(Eksplikatsioon!A607=0,"",Eksplikatsioon!A607)</f>
        <v/>
      </c>
      <c r="B606" s="77" t="str">
        <f>IF(Eksplikatsioon!B607=0,"",Eksplikatsioon!B607)</f>
        <v/>
      </c>
      <c r="C606" s="33" t="str">
        <f>IF(Eksplikatsioon!C607=0,"",Eksplikatsioon!C607)</f>
        <v/>
      </c>
      <c r="D606" s="33" t="str">
        <f>IF(Eksplikatsioon!D607=0,"",Eksplikatsioon!D607)</f>
        <v/>
      </c>
      <c r="E606" s="75"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3">
      <c r="A607" s="33" t="str">
        <f>IF(Eksplikatsioon!A608=0,"",Eksplikatsioon!A608)</f>
        <v/>
      </c>
      <c r="B607" s="77" t="str">
        <f>IF(Eksplikatsioon!B608=0,"",Eksplikatsioon!B608)</f>
        <v/>
      </c>
      <c r="C607" s="33" t="str">
        <f>IF(Eksplikatsioon!C608=0,"",Eksplikatsioon!C608)</f>
        <v/>
      </c>
      <c r="D607" s="33" t="str">
        <f>IF(Eksplikatsioon!D608=0,"",Eksplikatsioon!D608)</f>
        <v/>
      </c>
      <c r="E607" s="75"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3">
      <c r="A608" s="33" t="str">
        <f>IF(Eksplikatsioon!A609=0,"",Eksplikatsioon!A609)</f>
        <v/>
      </c>
      <c r="B608" s="77" t="str">
        <f>IF(Eksplikatsioon!B609=0,"",Eksplikatsioon!B609)</f>
        <v/>
      </c>
      <c r="C608" s="33" t="str">
        <f>IF(Eksplikatsioon!C609=0,"",Eksplikatsioon!C609)</f>
        <v/>
      </c>
      <c r="D608" s="33" t="str">
        <f>IF(Eksplikatsioon!D609=0,"",Eksplikatsioon!D609)</f>
        <v/>
      </c>
      <c r="E608" s="75"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3">
      <c r="A609" s="33" t="str">
        <f>IF(Eksplikatsioon!A610=0,"",Eksplikatsioon!A610)</f>
        <v/>
      </c>
      <c r="B609" s="77" t="str">
        <f>IF(Eksplikatsioon!B610=0,"",Eksplikatsioon!B610)</f>
        <v/>
      </c>
      <c r="C609" s="33" t="str">
        <f>IF(Eksplikatsioon!C610=0,"",Eksplikatsioon!C610)</f>
        <v/>
      </c>
      <c r="D609" s="33" t="str">
        <f>IF(Eksplikatsioon!D610=0,"",Eksplikatsioon!D610)</f>
        <v/>
      </c>
      <c r="E609" s="75"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3">
      <c r="A610" s="33" t="str">
        <f>IF(Eksplikatsioon!A611=0,"",Eksplikatsioon!A611)</f>
        <v/>
      </c>
      <c r="B610" s="77" t="str">
        <f>IF(Eksplikatsioon!B611=0,"",Eksplikatsioon!B611)</f>
        <v/>
      </c>
      <c r="C610" s="33" t="str">
        <f>IF(Eksplikatsioon!C611=0,"",Eksplikatsioon!C611)</f>
        <v/>
      </c>
      <c r="D610" s="33" t="str">
        <f>IF(Eksplikatsioon!D611=0,"",Eksplikatsioon!D611)</f>
        <v/>
      </c>
      <c r="E610" s="75"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3">
      <c r="A611" s="33" t="str">
        <f>IF(Eksplikatsioon!A612=0,"",Eksplikatsioon!A612)</f>
        <v/>
      </c>
      <c r="B611" s="77" t="str">
        <f>IF(Eksplikatsioon!B612=0,"",Eksplikatsioon!B612)</f>
        <v/>
      </c>
      <c r="C611" s="33" t="str">
        <f>IF(Eksplikatsioon!C612=0,"",Eksplikatsioon!C612)</f>
        <v/>
      </c>
      <c r="D611" s="33" t="str">
        <f>IF(Eksplikatsioon!D612=0,"",Eksplikatsioon!D612)</f>
        <v/>
      </c>
      <c r="E611" s="75"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3">
      <c r="A612" s="33" t="str">
        <f>IF(Eksplikatsioon!A613=0,"",Eksplikatsioon!A613)</f>
        <v/>
      </c>
      <c r="B612" s="77" t="str">
        <f>IF(Eksplikatsioon!B613=0,"",Eksplikatsioon!B613)</f>
        <v/>
      </c>
      <c r="C612" s="33" t="str">
        <f>IF(Eksplikatsioon!C613=0,"",Eksplikatsioon!C613)</f>
        <v/>
      </c>
      <c r="D612" s="33" t="str">
        <f>IF(Eksplikatsioon!D613=0,"",Eksplikatsioon!D613)</f>
        <v/>
      </c>
      <c r="E612" s="75"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3">
      <c r="A613" s="33" t="str">
        <f>IF(Eksplikatsioon!A614=0,"",Eksplikatsioon!A614)</f>
        <v/>
      </c>
      <c r="B613" s="77" t="str">
        <f>IF(Eksplikatsioon!B614=0,"",Eksplikatsioon!B614)</f>
        <v/>
      </c>
      <c r="C613" s="33" t="str">
        <f>IF(Eksplikatsioon!C614=0,"",Eksplikatsioon!C614)</f>
        <v/>
      </c>
      <c r="D613" s="33" t="str">
        <f>IF(Eksplikatsioon!D614=0,"",Eksplikatsioon!D614)</f>
        <v/>
      </c>
      <c r="E613" s="75"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3">
      <c r="A614" s="33" t="str">
        <f>IF(Eksplikatsioon!A615=0,"",Eksplikatsioon!A615)</f>
        <v/>
      </c>
      <c r="B614" s="77" t="str">
        <f>IF(Eksplikatsioon!B615=0,"",Eksplikatsioon!B615)</f>
        <v/>
      </c>
      <c r="C614" s="33" t="str">
        <f>IF(Eksplikatsioon!C615=0,"",Eksplikatsioon!C615)</f>
        <v/>
      </c>
      <c r="D614" s="33" t="str">
        <f>IF(Eksplikatsioon!D615=0,"",Eksplikatsioon!D615)</f>
        <v/>
      </c>
      <c r="E614" s="75"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3">
      <c r="A615" s="33" t="str">
        <f>IF(Eksplikatsioon!A616=0,"",Eksplikatsioon!A616)</f>
        <v/>
      </c>
      <c r="B615" s="77" t="str">
        <f>IF(Eksplikatsioon!B616=0,"",Eksplikatsioon!B616)</f>
        <v/>
      </c>
      <c r="C615" s="33" t="str">
        <f>IF(Eksplikatsioon!C616=0,"",Eksplikatsioon!C616)</f>
        <v/>
      </c>
      <c r="D615" s="33" t="str">
        <f>IF(Eksplikatsioon!D616=0,"",Eksplikatsioon!D616)</f>
        <v/>
      </c>
      <c r="E615" s="75"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3">
      <c r="A616" s="33" t="str">
        <f>IF(Eksplikatsioon!A617=0,"",Eksplikatsioon!A617)</f>
        <v/>
      </c>
      <c r="B616" s="77" t="str">
        <f>IF(Eksplikatsioon!B617=0,"",Eksplikatsioon!B617)</f>
        <v/>
      </c>
      <c r="C616" s="33" t="str">
        <f>IF(Eksplikatsioon!C617=0,"",Eksplikatsioon!C617)</f>
        <v/>
      </c>
      <c r="D616" s="33" t="str">
        <f>IF(Eksplikatsioon!D617=0,"",Eksplikatsioon!D617)</f>
        <v/>
      </c>
      <c r="E616" s="75"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3">
      <c r="A617" s="33" t="str">
        <f>IF(Eksplikatsioon!A618=0,"",Eksplikatsioon!A618)</f>
        <v/>
      </c>
      <c r="B617" s="77" t="str">
        <f>IF(Eksplikatsioon!B618=0,"",Eksplikatsioon!B618)</f>
        <v/>
      </c>
      <c r="C617" s="33" t="str">
        <f>IF(Eksplikatsioon!C618=0,"",Eksplikatsioon!C618)</f>
        <v/>
      </c>
      <c r="D617" s="33" t="str">
        <f>IF(Eksplikatsioon!D618=0,"",Eksplikatsioon!D618)</f>
        <v/>
      </c>
      <c r="E617" s="75"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3">
      <c r="A618" s="33" t="str">
        <f>IF(Eksplikatsioon!A619=0,"",Eksplikatsioon!A619)</f>
        <v/>
      </c>
      <c r="B618" s="77" t="str">
        <f>IF(Eksplikatsioon!B619=0,"",Eksplikatsioon!B619)</f>
        <v/>
      </c>
      <c r="C618" s="33" t="str">
        <f>IF(Eksplikatsioon!C619=0,"",Eksplikatsioon!C619)</f>
        <v/>
      </c>
      <c r="D618" s="33" t="str">
        <f>IF(Eksplikatsioon!D619=0,"",Eksplikatsioon!D619)</f>
        <v/>
      </c>
      <c r="E618" s="75"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3">
      <c r="A619" s="33" t="str">
        <f>IF(Eksplikatsioon!A620=0,"",Eksplikatsioon!A620)</f>
        <v/>
      </c>
      <c r="B619" s="77" t="str">
        <f>IF(Eksplikatsioon!B620=0,"",Eksplikatsioon!B620)</f>
        <v/>
      </c>
      <c r="C619" s="33" t="str">
        <f>IF(Eksplikatsioon!C620=0,"",Eksplikatsioon!C620)</f>
        <v/>
      </c>
      <c r="D619" s="33" t="str">
        <f>IF(Eksplikatsioon!D620=0,"",Eksplikatsioon!D620)</f>
        <v/>
      </c>
      <c r="E619" s="75"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3">
      <c r="A620" s="33" t="str">
        <f>IF(Eksplikatsioon!A621=0,"",Eksplikatsioon!A621)</f>
        <v/>
      </c>
      <c r="B620" s="77" t="str">
        <f>IF(Eksplikatsioon!B621=0,"",Eksplikatsioon!B621)</f>
        <v/>
      </c>
      <c r="C620" s="33" t="str">
        <f>IF(Eksplikatsioon!C621=0,"",Eksplikatsioon!C621)</f>
        <v/>
      </c>
      <c r="D620" s="33" t="str">
        <f>IF(Eksplikatsioon!D621=0,"",Eksplikatsioon!D621)</f>
        <v/>
      </c>
      <c r="E620" s="75"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3">
      <c r="A621" s="33" t="str">
        <f>IF(Eksplikatsioon!A622=0,"",Eksplikatsioon!A622)</f>
        <v/>
      </c>
      <c r="B621" s="77" t="str">
        <f>IF(Eksplikatsioon!B622=0,"",Eksplikatsioon!B622)</f>
        <v/>
      </c>
      <c r="C621" s="33" t="str">
        <f>IF(Eksplikatsioon!C622=0,"",Eksplikatsioon!C622)</f>
        <v/>
      </c>
      <c r="D621" s="33" t="str">
        <f>IF(Eksplikatsioon!D622=0,"",Eksplikatsioon!D622)</f>
        <v/>
      </c>
      <c r="E621" s="75"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3">
      <c r="A622" s="33" t="str">
        <f>IF(Eksplikatsioon!A623=0,"",Eksplikatsioon!A623)</f>
        <v/>
      </c>
      <c r="B622" s="77" t="str">
        <f>IF(Eksplikatsioon!B623=0,"",Eksplikatsioon!B623)</f>
        <v/>
      </c>
      <c r="C622" s="33" t="str">
        <f>IF(Eksplikatsioon!C623=0,"",Eksplikatsioon!C623)</f>
        <v/>
      </c>
      <c r="D622" s="33" t="str">
        <f>IF(Eksplikatsioon!D623=0,"",Eksplikatsioon!D623)</f>
        <v/>
      </c>
      <c r="E622" s="75"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3">
      <c r="A623" s="33" t="str">
        <f>IF(Eksplikatsioon!A624=0,"",Eksplikatsioon!A624)</f>
        <v/>
      </c>
      <c r="B623" s="77" t="str">
        <f>IF(Eksplikatsioon!B624=0,"",Eksplikatsioon!B624)</f>
        <v/>
      </c>
      <c r="C623" s="33" t="str">
        <f>IF(Eksplikatsioon!C624=0,"",Eksplikatsioon!C624)</f>
        <v/>
      </c>
      <c r="D623" s="33" t="str">
        <f>IF(Eksplikatsioon!D624=0,"",Eksplikatsioon!D624)</f>
        <v/>
      </c>
      <c r="E623" s="75"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3">
      <c r="A624" s="33" t="str">
        <f>IF(Eksplikatsioon!A625=0,"",Eksplikatsioon!A625)</f>
        <v/>
      </c>
      <c r="B624" s="77" t="str">
        <f>IF(Eksplikatsioon!B625=0,"",Eksplikatsioon!B625)</f>
        <v/>
      </c>
      <c r="C624" s="33" t="str">
        <f>IF(Eksplikatsioon!C625=0,"",Eksplikatsioon!C625)</f>
        <v/>
      </c>
      <c r="D624" s="33" t="str">
        <f>IF(Eksplikatsioon!D625=0,"",Eksplikatsioon!D625)</f>
        <v/>
      </c>
      <c r="E624" s="75"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3">
      <c r="A625" s="33" t="str">
        <f>IF(Eksplikatsioon!A626=0,"",Eksplikatsioon!A626)</f>
        <v/>
      </c>
      <c r="B625" s="77" t="str">
        <f>IF(Eksplikatsioon!B626=0,"",Eksplikatsioon!B626)</f>
        <v/>
      </c>
      <c r="C625" s="33" t="str">
        <f>IF(Eksplikatsioon!C626=0,"",Eksplikatsioon!C626)</f>
        <v/>
      </c>
      <c r="D625" s="33" t="str">
        <f>IF(Eksplikatsioon!D626=0,"",Eksplikatsioon!D626)</f>
        <v/>
      </c>
      <c r="E625" s="75"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3">
      <c r="A626" s="33" t="str">
        <f>IF(Eksplikatsioon!A627=0,"",Eksplikatsioon!A627)</f>
        <v/>
      </c>
      <c r="B626" s="77" t="str">
        <f>IF(Eksplikatsioon!B627=0,"",Eksplikatsioon!B627)</f>
        <v/>
      </c>
      <c r="C626" s="33" t="str">
        <f>IF(Eksplikatsioon!C627=0,"",Eksplikatsioon!C627)</f>
        <v/>
      </c>
      <c r="D626" s="33" t="str">
        <f>IF(Eksplikatsioon!D627=0,"",Eksplikatsioon!D627)</f>
        <v/>
      </c>
      <c r="E626" s="75"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3">
      <c r="A627" s="33" t="str">
        <f>IF(Eksplikatsioon!A628=0,"",Eksplikatsioon!A628)</f>
        <v/>
      </c>
      <c r="B627" s="77" t="str">
        <f>IF(Eksplikatsioon!B628=0,"",Eksplikatsioon!B628)</f>
        <v/>
      </c>
      <c r="C627" s="33" t="str">
        <f>IF(Eksplikatsioon!C628=0,"",Eksplikatsioon!C628)</f>
        <v/>
      </c>
      <c r="D627" s="33" t="str">
        <f>IF(Eksplikatsioon!D628=0,"",Eksplikatsioon!D628)</f>
        <v/>
      </c>
      <c r="E627" s="75"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3">
      <c r="A628" s="33" t="str">
        <f>IF(Eksplikatsioon!A629=0,"",Eksplikatsioon!A629)</f>
        <v/>
      </c>
      <c r="B628" s="77" t="str">
        <f>IF(Eksplikatsioon!B629=0,"",Eksplikatsioon!B629)</f>
        <v/>
      </c>
      <c r="C628" s="33" t="str">
        <f>IF(Eksplikatsioon!C629=0,"",Eksplikatsioon!C629)</f>
        <v/>
      </c>
      <c r="D628" s="33" t="str">
        <f>IF(Eksplikatsioon!D629=0,"",Eksplikatsioon!D629)</f>
        <v/>
      </c>
      <c r="E628" s="75"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3">
      <c r="A629" s="33" t="str">
        <f>IF(Eksplikatsioon!A630=0,"",Eksplikatsioon!A630)</f>
        <v/>
      </c>
      <c r="B629" s="77" t="str">
        <f>IF(Eksplikatsioon!B630=0,"",Eksplikatsioon!B630)</f>
        <v/>
      </c>
      <c r="C629" s="33" t="str">
        <f>IF(Eksplikatsioon!C630=0,"",Eksplikatsioon!C630)</f>
        <v/>
      </c>
      <c r="D629" s="33" t="str">
        <f>IF(Eksplikatsioon!D630=0,"",Eksplikatsioon!D630)</f>
        <v/>
      </c>
      <c r="E629" s="75"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3">
      <c r="A630" s="33" t="str">
        <f>IF(Eksplikatsioon!A631=0,"",Eksplikatsioon!A631)</f>
        <v/>
      </c>
      <c r="B630" s="77" t="str">
        <f>IF(Eksplikatsioon!B631=0,"",Eksplikatsioon!B631)</f>
        <v/>
      </c>
      <c r="C630" s="33" t="str">
        <f>IF(Eksplikatsioon!C631=0,"",Eksplikatsioon!C631)</f>
        <v/>
      </c>
      <c r="D630" s="33" t="str">
        <f>IF(Eksplikatsioon!D631=0,"",Eksplikatsioon!D631)</f>
        <v/>
      </c>
      <c r="E630" s="75"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3">
      <c r="A631" s="33" t="str">
        <f>IF(Eksplikatsioon!A632=0,"",Eksplikatsioon!A632)</f>
        <v/>
      </c>
      <c r="B631" s="77" t="str">
        <f>IF(Eksplikatsioon!B632=0,"",Eksplikatsioon!B632)</f>
        <v/>
      </c>
      <c r="C631" s="33" t="str">
        <f>IF(Eksplikatsioon!C632=0,"",Eksplikatsioon!C632)</f>
        <v/>
      </c>
      <c r="D631" s="33" t="str">
        <f>IF(Eksplikatsioon!D632=0,"",Eksplikatsioon!D632)</f>
        <v/>
      </c>
      <c r="E631" s="75"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3">
      <c r="A632" s="33" t="str">
        <f>IF(Eksplikatsioon!A633=0,"",Eksplikatsioon!A633)</f>
        <v/>
      </c>
      <c r="B632" s="77" t="str">
        <f>IF(Eksplikatsioon!B633=0,"",Eksplikatsioon!B633)</f>
        <v/>
      </c>
      <c r="C632" s="33" t="str">
        <f>IF(Eksplikatsioon!C633=0,"",Eksplikatsioon!C633)</f>
        <v/>
      </c>
      <c r="D632" s="33" t="str">
        <f>IF(Eksplikatsioon!D633=0,"",Eksplikatsioon!D633)</f>
        <v/>
      </c>
      <c r="E632" s="75"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3">
      <c r="A633" s="33" t="str">
        <f>IF(Eksplikatsioon!A634=0,"",Eksplikatsioon!A634)</f>
        <v/>
      </c>
      <c r="B633" s="77" t="str">
        <f>IF(Eksplikatsioon!B634=0,"",Eksplikatsioon!B634)</f>
        <v/>
      </c>
      <c r="C633" s="33" t="str">
        <f>IF(Eksplikatsioon!C634=0,"",Eksplikatsioon!C634)</f>
        <v/>
      </c>
      <c r="D633" s="33" t="str">
        <f>IF(Eksplikatsioon!D634=0,"",Eksplikatsioon!D634)</f>
        <v/>
      </c>
      <c r="E633" s="75"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3">
      <c r="A634" s="33" t="str">
        <f>IF(Eksplikatsioon!A635=0,"",Eksplikatsioon!A635)</f>
        <v/>
      </c>
      <c r="B634" s="77" t="str">
        <f>IF(Eksplikatsioon!B635=0,"",Eksplikatsioon!B635)</f>
        <v/>
      </c>
      <c r="C634" s="33" t="str">
        <f>IF(Eksplikatsioon!C635=0,"",Eksplikatsioon!C635)</f>
        <v/>
      </c>
      <c r="D634" s="33" t="str">
        <f>IF(Eksplikatsioon!D635=0,"",Eksplikatsioon!D635)</f>
        <v/>
      </c>
      <c r="E634" s="75"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3">
      <c r="A635" s="33" t="str">
        <f>IF(Eksplikatsioon!A636=0,"",Eksplikatsioon!A636)</f>
        <v/>
      </c>
      <c r="B635" s="77" t="str">
        <f>IF(Eksplikatsioon!B636=0,"",Eksplikatsioon!B636)</f>
        <v/>
      </c>
      <c r="C635" s="33" t="str">
        <f>IF(Eksplikatsioon!C636=0,"",Eksplikatsioon!C636)</f>
        <v/>
      </c>
      <c r="D635" s="33" t="str">
        <f>IF(Eksplikatsioon!D636=0,"",Eksplikatsioon!D636)</f>
        <v/>
      </c>
      <c r="E635" s="75"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3">
      <c r="A636" s="33" t="str">
        <f>IF(Eksplikatsioon!A637=0,"",Eksplikatsioon!A637)</f>
        <v/>
      </c>
      <c r="B636" s="77" t="str">
        <f>IF(Eksplikatsioon!B637=0,"",Eksplikatsioon!B637)</f>
        <v/>
      </c>
      <c r="C636" s="33" t="str">
        <f>IF(Eksplikatsioon!C637=0,"",Eksplikatsioon!C637)</f>
        <v/>
      </c>
      <c r="D636" s="33" t="str">
        <f>IF(Eksplikatsioon!D637=0,"",Eksplikatsioon!D637)</f>
        <v/>
      </c>
      <c r="E636" s="75"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3">
      <c r="A637" s="33" t="str">
        <f>IF(Eksplikatsioon!A638=0,"",Eksplikatsioon!A638)</f>
        <v/>
      </c>
      <c r="B637" s="77" t="str">
        <f>IF(Eksplikatsioon!B638=0,"",Eksplikatsioon!B638)</f>
        <v/>
      </c>
      <c r="C637" s="33" t="str">
        <f>IF(Eksplikatsioon!C638=0,"",Eksplikatsioon!C638)</f>
        <v/>
      </c>
      <c r="D637" s="33" t="str">
        <f>IF(Eksplikatsioon!D638=0,"",Eksplikatsioon!D638)</f>
        <v/>
      </c>
      <c r="E637" s="75"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3">
      <c r="A638" s="33" t="str">
        <f>IF(Eksplikatsioon!A639=0,"",Eksplikatsioon!A639)</f>
        <v/>
      </c>
      <c r="B638" s="77" t="str">
        <f>IF(Eksplikatsioon!B639=0,"",Eksplikatsioon!B639)</f>
        <v/>
      </c>
      <c r="C638" s="33" t="str">
        <f>IF(Eksplikatsioon!C639=0,"",Eksplikatsioon!C639)</f>
        <v/>
      </c>
      <c r="D638" s="33" t="str">
        <f>IF(Eksplikatsioon!D639=0,"",Eksplikatsioon!D639)</f>
        <v/>
      </c>
      <c r="E638" s="75"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3">
      <c r="A639" s="33" t="str">
        <f>IF(Eksplikatsioon!A640=0,"",Eksplikatsioon!A640)</f>
        <v/>
      </c>
      <c r="B639" s="77" t="str">
        <f>IF(Eksplikatsioon!B640=0,"",Eksplikatsioon!B640)</f>
        <v/>
      </c>
      <c r="C639" s="33" t="str">
        <f>IF(Eksplikatsioon!C640=0,"",Eksplikatsioon!C640)</f>
        <v/>
      </c>
      <c r="D639" s="33" t="str">
        <f>IF(Eksplikatsioon!D640=0,"",Eksplikatsioon!D640)</f>
        <v/>
      </c>
      <c r="E639" s="75"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3">
      <c r="A640" s="33" t="str">
        <f>IF(Eksplikatsioon!A641=0,"",Eksplikatsioon!A641)</f>
        <v/>
      </c>
      <c r="B640" s="77" t="str">
        <f>IF(Eksplikatsioon!B641=0,"",Eksplikatsioon!B641)</f>
        <v/>
      </c>
      <c r="C640" s="33" t="str">
        <f>IF(Eksplikatsioon!C641=0,"",Eksplikatsioon!C641)</f>
        <v/>
      </c>
      <c r="D640" s="33" t="str">
        <f>IF(Eksplikatsioon!D641=0,"",Eksplikatsioon!D641)</f>
        <v/>
      </c>
      <c r="E640" s="75"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3">
      <c r="A641" s="33" t="str">
        <f>IF(Eksplikatsioon!A642=0,"",Eksplikatsioon!A642)</f>
        <v/>
      </c>
      <c r="B641" s="77" t="str">
        <f>IF(Eksplikatsioon!B642=0,"",Eksplikatsioon!B642)</f>
        <v/>
      </c>
      <c r="C641" s="33" t="str">
        <f>IF(Eksplikatsioon!C642=0,"",Eksplikatsioon!C642)</f>
        <v/>
      </c>
      <c r="D641" s="33" t="str">
        <f>IF(Eksplikatsioon!D642=0,"",Eksplikatsioon!D642)</f>
        <v/>
      </c>
      <c r="E641" s="75"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3">
      <c r="A642" s="33" t="str">
        <f>IF(Eksplikatsioon!A643=0,"",Eksplikatsioon!A643)</f>
        <v/>
      </c>
      <c r="B642" s="77" t="str">
        <f>IF(Eksplikatsioon!B643=0,"",Eksplikatsioon!B643)</f>
        <v/>
      </c>
      <c r="C642" s="33" t="str">
        <f>IF(Eksplikatsioon!C643=0,"",Eksplikatsioon!C643)</f>
        <v/>
      </c>
      <c r="D642" s="33" t="str">
        <f>IF(Eksplikatsioon!D643=0,"",Eksplikatsioon!D643)</f>
        <v/>
      </c>
      <c r="E642" s="75"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3">
      <c r="A643" s="33" t="str">
        <f>IF(Eksplikatsioon!A644=0,"",Eksplikatsioon!A644)</f>
        <v/>
      </c>
      <c r="B643" s="77" t="str">
        <f>IF(Eksplikatsioon!B644=0,"",Eksplikatsioon!B644)</f>
        <v/>
      </c>
      <c r="C643" s="33" t="str">
        <f>IF(Eksplikatsioon!C644=0,"",Eksplikatsioon!C644)</f>
        <v/>
      </c>
      <c r="D643" s="33" t="str">
        <f>IF(Eksplikatsioon!D644=0,"",Eksplikatsioon!D644)</f>
        <v/>
      </c>
      <c r="E643" s="75"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3">
      <c r="A644" s="33" t="str">
        <f>IF(Eksplikatsioon!A645=0,"",Eksplikatsioon!A645)</f>
        <v/>
      </c>
      <c r="B644" s="77" t="str">
        <f>IF(Eksplikatsioon!B645=0,"",Eksplikatsioon!B645)</f>
        <v/>
      </c>
      <c r="C644" s="33" t="str">
        <f>IF(Eksplikatsioon!C645=0,"",Eksplikatsioon!C645)</f>
        <v/>
      </c>
      <c r="D644" s="33" t="str">
        <f>IF(Eksplikatsioon!D645=0,"",Eksplikatsioon!D645)</f>
        <v/>
      </c>
      <c r="E644" s="75"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3">
      <c r="A645" s="33" t="str">
        <f>IF(Eksplikatsioon!A646=0,"",Eksplikatsioon!A646)</f>
        <v/>
      </c>
      <c r="B645" s="77" t="str">
        <f>IF(Eksplikatsioon!B646=0,"",Eksplikatsioon!B646)</f>
        <v/>
      </c>
      <c r="C645" s="33" t="str">
        <f>IF(Eksplikatsioon!C646=0,"",Eksplikatsioon!C646)</f>
        <v/>
      </c>
      <c r="D645" s="33" t="str">
        <f>IF(Eksplikatsioon!D646=0,"",Eksplikatsioon!D646)</f>
        <v/>
      </c>
      <c r="E645" s="75"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3">
      <c r="A646" s="33" t="str">
        <f>IF(Eksplikatsioon!A647=0,"",Eksplikatsioon!A647)</f>
        <v/>
      </c>
      <c r="B646" s="77" t="str">
        <f>IF(Eksplikatsioon!B647=0,"",Eksplikatsioon!B647)</f>
        <v/>
      </c>
      <c r="C646" s="33" t="str">
        <f>IF(Eksplikatsioon!C647=0,"",Eksplikatsioon!C647)</f>
        <v/>
      </c>
      <c r="D646" s="33" t="str">
        <f>IF(Eksplikatsioon!D647=0,"",Eksplikatsioon!D647)</f>
        <v/>
      </c>
      <c r="E646" s="75"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3">
      <c r="A647" s="33" t="str">
        <f>IF(Eksplikatsioon!A648=0,"",Eksplikatsioon!A648)</f>
        <v/>
      </c>
      <c r="B647" s="77" t="str">
        <f>IF(Eksplikatsioon!B648=0,"",Eksplikatsioon!B648)</f>
        <v/>
      </c>
      <c r="C647" s="33" t="str">
        <f>IF(Eksplikatsioon!C648=0,"",Eksplikatsioon!C648)</f>
        <v/>
      </c>
      <c r="D647" s="33" t="str">
        <f>IF(Eksplikatsioon!D648=0,"",Eksplikatsioon!D648)</f>
        <v/>
      </c>
      <c r="E647" s="75"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3">
      <c r="A648" s="33" t="str">
        <f>IF(Eksplikatsioon!A649=0,"",Eksplikatsioon!A649)</f>
        <v/>
      </c>
      <c r="B648" s="77" t="str">
        <f>IF(Eksplikatsioon!B649=0,"",Eksplikatsioon!B649)</f>
        <v/>
      </c>
      <c r="C648" s="33" t="str">
        <f>IF(Eksplikatsioon!C649=0,"",Eksplikatsioon!C649)</f>
        <v/>
      </c>
      <c r="D648" s="33" t="str">
        <f>IF(Eksplikatsioon!D649=0,"",Eksplikatsioon!D649)</f>
        <v/>
      </c>
      <c r="E648" s="75"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3">
      <c r="A649" s="33" t="str">
        <f>IF(Eksplikatsioon!A650=0,"",Eksplikatsioon!A650)</f>
        <v/>
      </c>
      <c r="B649" s="77" t="str">
        <f>IF(Eksplikatsioon!B650=0,"",Eksplikatsioon!B650)</f>
        <v/>
      </c>
      <c r="C649" s="33" t="str">
        <f>IF(Eksplikatsioon!C650=0,"",Eksplikatsioon!C650)</f>
        <v/>
      </c>
      <c r="D649" s="33" t="str">
        <f>IF(Eksplikatsioon!D650=0,"",Eksplikatsioon!D650)</f>
        <v/>
      </c>
      <c r="E649" s="75"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3">
      <c r="A650" s="33" t="str">
        <f>IF(Eksplikatsioon!A651=0,"",Eksplikatsioon!A651)</f>
        <v/>
      </c>
      <c r="B650" s="77" t="str">
        <f>IF(Eksplikatsioon!B651=0,"",Eksplikatsioon!B651)</f>
        <v/>
      </c>
      <c r="C650" s="33" t="str">
        <f>IF(Eksplikatsioon!C651=0,"",Eksplikatsioon!C651)</f>
        <v/>
      </c>
      <c r="D650" s="33" t="str">
        <f>IF(Eksplikatsioon!D651=0,"",Eksplikatsioon!D651)</f>
        <v/>
      </c>
      <c r="E650" s="75"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3">
      <c r="A651" s="33" t="str">
        <f>IF(Eksplikatsioon!A652=0,"",Eksplikatsioon!A652)</f>
        <v/>
      </c>
      <c r="B651" s="77" t="str">
        <f>IF(Eksplikatsioon!B652=0,"",Eksplikatsioon!B652)</f>
        <v/>
      </c>
      <c r="C651" s="33" t="str">
        <f>IF(Eksplikatsioon!C652=0,"",Eksplikatsioon!C652)</f>
        <v/>
      </c>
      <c r="D651" s="33" t="str">
        <f>IF(Eksplikatsioon!D652=0,"",Eksplikatsioon!D652)</f>
        <v/>
      </c>
      <c r="E651" s="75"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3">
      <c r="A652" s="33" t="str">
        <f>IF(Eksplikatsioon!A653=0,"",Eksplikatsioon!A653)</f>
        <v/>
      </c>
      <c r="B652" s="77" t="str">
        <f>IF(Eksplikatsioon!B653=0,"",Eksplikatsioon!B653)</f>
        <v/>
      </c>
      <c r="C652" s="33" t="str">
        <f>IF(Eksplikatsioon!C653=0,"",Eksplikatsioon!C653)</f>
        <v/>
      </c>
      <c r="D652" s="33" t="str">
        <f>IF(Eksplikatsioon!D653=0,"",Eksplikatsioon!D653)</f>
        <v/>
      </c>
      <c r="E652" s="75"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3">
      <c r="A653" s="33" t="str">
        <f>IF(Eksplikatsioon!A654=0,"",Eksplikatsioon!A654)</f>
        <v/>
      </c>
      <c r="B653" s="77" t="str">
        <f>IF(Eksplikatsioon!B654=0,"",Eksplikatsioon!B654)</f>
        <v/>
      </c>
      <c r="C653" s="33" t="str">
        <f>IF(Eksplikatsioon!C654=0,"",Eksplikatsioon!C654)</f>
        <v/>
      </c>
      <c r="D653" s="33" t="str">
        <f>IF(Eksplikatsioon!D654=0,"",Eksplikatsioon!D654)</f>
        <v/>
      </c>
      <c r="E653" s="75"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3">
      <c r="A654" s="33" t="str">
        <f>IF(Eksplikatsioon!A655=0,"",Eksplikatsioon!A655)</f>
        <v/>
      </c>
      <c r="B654" s="77" t="str">
        <f>IF(Eksplikatsioon!B655=0,"",Eksplikatsioon!B655)</f>
        <v/>
      </c>
      <c r="C654" s="33" t="str">
        <f>IF(Eksplikatsioon!C655=0,"",Eksplikatsioon!C655)</f>
        <v/>
      </c>
      <c r="D654" s="33" t="str">
        <f>IF(Eksplikatsioon!D655=0,"",Eksplikatsioon!D655)</f>
        <v/>
      </c>
      <c r="E654" s="75"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3">
      <c r="A655" s="33" t="str">
        <f>IF(Eksplikatsioon!A656=0,"",Eksplikatsioon!A656)</f>
        <v/>
      </c>
      <c r="B655" s="77" t="str">
        <f>IF(Eksplikatsioon!B656=0,"",Eksplikatsioon!B656)</f>
        <v/>
      </c>
      <c r="C655" s="33" t="str">
        <f>IF(Eksplikatsioon!C656=0,"",Eksplikatsioon!C656)</f>
        <v/>
      </c>
      <c r="D655" s="33" t="str">
        <f>IF(Eksplikatsioon!D656=0,"",Eksplikatsioon!D656)</f>
        <v/>
      </c>
      <c r="E655" s="75"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3">
      <c r="A656" s="33" t="str">
        <f>IF(Eksplikatsioon!A657=0,"",Eksplikatsioon!A657)</f>
        <v/>
      </c>
      <c r="B656" s="77" t="str">
        <f>IF(Eksplikatsioon!B657=0,"",Eksplikatsioon!B657)</f>
        <v/>
      </c>
      <c r="C656" s="33" t="str">
        <f>IF(Eksplikatsioon!C657=0,"",Eksplikatsioon!C657)</f>
        <v/>
      </c>
      <c r="D656" s="33" t="str">
        <f>IF(Eksplikatsioon!D657=0,"",Eksplikatsioon!D657)</f>
        <v/>
      </c>
      <c r="E656" s="75"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3">
      <c r="A657" s="33" t="str">
        <f>IF(Eksplikatsioon!A658=0,"",Eksplikatsioon!A658)</f>
        <v/>
      </c>
      <c r="B657" s="77" t="str">
        <f>IF(Eksplikatsioon!B658=0,"",Eksplikatsioon!B658)</f>
        <v/>
      </c>
      <c r="C657" s="33" t="str">
        <f>IF(Eksplikatsioon!C658=0,"",Eksplikatsioon!C658)</f>
        <v/>
      </c>
      <c r="D657" s="33" t="str">
        <f>IF(Eksplikatsioon!D658=0,"",Eksplikatsioon!D658)</f>
        <v/>
      </c>
      <c r="E657" s="75"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3">
      <c r="A658" s="33" t="str">
        <f>IF(Eksplikatsioon!A659=0,"",Eksplikatsioon!A659)</f>
        <v/>
      </c>
      <c r="B658" s="77" t="str">
        <f>IF(Eksplikatsioon!B659=0,"",Eksplikatsioon!B659)</f>
        <v/>
      </c>
      <c r="C658" s="33" t="str">
        <f>IF(Eksplikatsioon!C659=0,"",Eksplikatsioon!C659)</f>
        <v/>
      </c>
      <c r="D658" s="33" t="str">
        <f>IF(Eksplikatsioon!D659=0,"",Eksplikatsioon!D659)</f>
        <v/>
      </c>
      <c r="E658" s="75"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3">
      <c r="A659" s="33" t="str">
        <f>IF(Eksplikatsioon!A660=0,"",Eksplikatsioon!A660)</f>
        <v/>
      </c>
      <c r="B659" s="77" t="str">
        <f>IF(Eksplikatsioon!B660=0,"",Eksplikatsioon!B660)</f>
        <v/>
      </c>
      <c r="C659" s="33" t="str">
        <f>IF(Eksplikatsioon!C660=0,"",Eksplikatsioon!C660)</f>
        <v/>
      </c>
      <c r="D659" s="33" t="str">
        <f>IF(Eksplikatsioon!D660=0,"",Eksplikatsioon!D660)</f>
        <v/>
      </c>
      <c r="E659" s="75"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3">
      <c r="A660" s="33" t="str">
        <f>IF(Eksplikatsioon!A661=0,"",Eksplikatsioon!A661)</f>
        <v/>
      </c>
      <c r="B660" s="77" t="str">
        <f>IF(Eksplikatsioon!B661=0,"",Eksplikatsioon!B661)</f>
        <v/>
      </c>
      <c r="C660" s="33" t="str">
        <f>IF(Eksplikatsioon!C661=0,"",Eksplikatsioon!C661)</f>
        <v/>
      </c>
      <c r="D660" s="33" t="str">
        <f>IF(Eksplikatsioon!D661=0,"",Eksplikatsioon!D661)</f>
        <v/>
      </c>
      <c r="E660" s="75"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3">
      <c r="A661" s="33" t="str">
        <f>IF(Eksplikatsioon!A662=0,"",Eksplikatsioon!A662)</f>
        <v/>
      </c>
      <c r="B661" s="77" t="str">
        <f>IF(Eksplikatsioon!B662=0,"",Eksplikatsioon!B662)</f>
        <v/>
      </c>
      <c r="C661" s="33" t="str">
        <f>IF(Eksplikatsioon!C662=0,"",Eksplikatsioon!C662)</f>
        <v/>
      </c>
      <c r="D661" s="33" t="str">
        <f>IF(Eksplikatsioon!D662=0,"",Eksplikatsioon!D662)</f>
        <v/>
      </c>
      <c r="E661" s="75"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3">
      <c r="A662" s="33" t="str">
        <f>IF(Eksplikatsioon!A663=0,"",Eksplikatsioon!A663)</f>
        <v/>
      </c>
      <c r="B662" s="77" t="str">
        <f>IF(Eksplikatsioon!B663=0,"",Eksplikatsioon!B663)</f>
        <v/>
      </c>
      <c r="C662" s="33" t="str">
        <f>IF(Eksplikatsioon!C663=0,"",Eksplikatsioon!C663)</f>
        <v/>
      </c>
      <c r="D662" s="33" t="str">
        <f>IF(Eksplikatsioon!D663=0,"",Eksplikatsioon!D663)</f>
        <v/>
      </c>
      <c r="E662" s="75"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3">
      <c r="A663" s="33" t="str">
        <f>IF(Eksplikatsioon!A664=0,"",Eksplikatsioon!A664)</f>
        <v/>
      </c>
      <c r="B663" s="77" t="str">
        <f>IF(Eksplikatsioon!B664=0,"",Eksplikatsioon!B664)</f>
        <v/>
      </c>
      <c r="C663" s="33" t="str">
        <f>IF(Eksplikatsioon!C664=0,"",Eksplikatsioon!C664)</f>
        <v/>
      </c>
      <c r="D663" s="33" t="str">
        <f>IF(Eksplikatsioon!D664=0,"",Eksplikatsioon!D664)</f>
        <v/>
      </c>
      <c r="E663" s="75"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3">
      <c r="A664" s="33" t="str">
        <f>IF(Eksplikatsioon!A665=0,"",Eksplikatsioon!A665)</f>
        <v/>
      </c>
      <c r="B664" s="77" t="str">
        <f>IF(Eksplikatsioon!B665=0,"",Eksplikatsioon!B665)</f>
        <v/>
      </c>
      <c r="C664" s="33" t="str">
        <f>IF(Eksplikatsioon!C665=0,"",Eksplikatsioon!C665)</f>
        <v/>
      </c>
      <c r="D664" s="33" t="str">
        <f>IF(Eksplikatsioon!D665=0,"",Eksplikatsioon!D665)</f>
        <v/>
      </c>
      <c r="E664" s="75"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3">
      <c r="A665" s="33" t="str">
        <f>IF(Eksplikatsioon!A666=0,"",Eksplikatsioon!A666)</f>
        <v/>
      </c>
      <c r="B665" s="77" t="str">
        <f>IF(Eksplikatsioon!B666=0,"",Eksplikatsioon!B666)</f>
        <v/>
      </c>
      <c r="C665" s="33" t="str">
        <f>IF(Eksplikatsioon!C666=0,"",Eksplikatsioon!C666)</f>
        <v/>
      </c>
      <c r="D665" s="33" t="str">
        <f>IF(Eksplikatsioon!D666=0,"",Eksplikatsioon!D666)</f>
        <v/>
      </c>
      <c r="E665" s="75"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3">
      <c r="A666" s="33" t="str">
        <f>IF(Eksplikatsioon!A667=0,"",Eksplikatsioon!A667)</f>
        <v/>
      </c>
      <c r="B666" s="77" t="str">
        <f>IF(Eksplikatsioon!B667=0,"",Eksplikatsioon!B667)</f>
        <v/>
      </c>
      <c r="C666" s="33" t="str">
        <f>IF(Eksplikatsioon!C667=0,"",Eksplikatsioon!C667)</f>
        <v/>
      </c>
      <c r="D666" s="33" t="str">
        <f>IF(Eksplikatsioon!D667=0,"",Eksplikatsioon!D667)</f>
        <v/>
      </c>
      <c r="E666" s="75"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3">
      <c r="A667" s="33" t="str">
        <f>IF(Eksplikatsioon!A668=0,"",Eksplikatsioon!A668)</f>
        <v/>
      </c>
      <c r="B667" s="77" t="str">
        <f>IF(Eksplikatsioon!B668=0,"",Eksplikatsioon!B668)</f>
        <v/>
      </c>
      <c r="C667" s="33" t="str">
        <f>IF(Eksplikatsioon!C668=0,"",Eksplikatsioon!C668)</f>
        <v/>
      </c>
      <c r="D667" s="33" t="str">
        <f>IF(Eksplikatsioon!D668=0,"",Eksplikatsioon!D668)</f>
        <v/>
      </c>
      <c r="E667" s="75"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3">
      <c r="A668" s="33" t="str">
        <f>IF(Eksplikatsioon!A669=0,"",Eksplikatsioon!A669)</f>
        <v/>
      </c>
      <c r="B668" s="77" t="str">
        <f>IF(Eksplikatsioon!B669=0,"",Eksplikatsioon!B669)</f>
        <v/>
      </c>
      <c r="C668" s="33" t="str">
        <f>IF(Eksplikatsioon!C669=0,"",Eksplikatsioon!C669)</f>
        <v/>
      </c>
      <c r="D668" s="33" t="str">
        <f>IF(Eksplikatsioon!D669=0,"",Eksplikatsioon!D669)</f>
        <v/>
      </c>
      <c r="E668" s="75"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3">
      <c r="A669" s="33" t="str">
        <f>IF(Eksplikatsioon!A670=0,"",Eksplikatsioon!A670)</f>
        <v/>
      </c>
      <c r="B669" s="77" t="str">
        <f>IF(Eksplikatsioon!B670=0,"",Eksplikatsioon!B670)</f>
        <v/>
      </c>
      <c r="C669" s="33" t="str">
        <f>IF(Eksplikatsioon!C670=0,"",Eksplikatsioon!C670)</f>
        <v/>
      </c>
      <c r="D669" s="33" t="str">
        <f>IF(Eksplikatsioon!D670=0,"",Eksplikatsioon!D670)</f>
        <v/>
      </c>
      <c r="E669" s="75"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3">
      <c r="A670" s="33" t="str">
        <f>IF(Eksplikatsioon!A671=0,"",Eksplikatsioon!A671)</f>
        <v/>
      </c>
      <c r="B670" s="77" t="str">
        <f>IF(Eksplikatsioon!B671=0,"",Eksplikatsioon!B671)</f>
        <v/>
      </c>
      <c r="C670" s="33" t="str">
        <f>IF(Eksplikatsioon!C671=0,"",Eksplikatsioon!C671)</f>
        <v/>
      </c>
      <c r="D670" s="33" t="str">
        <f>IF(Eksplikatsioon!D671=0,"",Eksplikatsioon!D671)</f>
        <v/>
      </c>
      <c r="E670" s="75"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3">
      <c r="A671" s="33" t="str">
        <f>IF(Eksplikatsioon!A672=0,"",Eksplikatsioon!A672)</f>
        <v/>
      </c>
      <c r="B671" s="77" t="str">
        <f>IF(Eksplikatsioon!B672=0,"",Eksplikatsioon!B672)</f>
        <v/>
      </c>
      <c r="C671" s="33" t="str">
        <f>IF(Eksplikatsioon!C672=0,"",Eksplikatsioon!C672)</f>
        <v/>
      </c>
      <c r="D671" s="33" t="str">
        <f>IF(Eksplikatsioon!D672=0,"",Eksplikatsioon!D672)</f>
        <v/>
      </c>
      <c r="E671" s="75"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3">
      <c r="A672" s="33" t="str">
        <f>IF(Eksplikatsioon!A673=0,"",Eksplikatsioon!A673)</f>
        <v/>
      </c>
      <c r="B672" s="77" t="str">
        <f>IF(Eksplikatsioon!B673=0,"",Eksplikatsioon!B673)</f>
        <v/>
      </c>
      <c r="C672" s="33" t="str">
        <f>IF(Eksplikatsioon!C673=0,"",Eksplikatsioon!C673)</f>
        <v/>
      </c>
      <c r="D672" s="33" t="str">
        <f>IF(Eksplikatsioon!D673=0,"",Eksplikatsioon!D673)</f>
        <v/>
      </c>
      <c r="E672" s="75"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3">
      <c r="A673" s="33" t="str">
        <f>IF(Eksplikatsioon!A674=0,"",Eksplikatsioon!A674)</f>
        <v/>
      </c>
      <c r="B673" s="77" t="str">
        <f>IF(Eksplikatsioon!B674=0,"",Eksplikatsioon!B674)</f>
        <v/>
      </c>
      <c r="C673" s="33" t="str">
        <f>IF(Eksplikatsioon!C674=0,"",Eksplikatsioon!C674)</f>
        <v/>
      </c>
      <c r="D673" s="33" t="str">
        <f>IF(Eksplikatsioon!D674=0,"",Eksplikatsioon!D674)</f>
        <v/>
      </c>
      <c r="E673" s="75"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3">
      <c r="A674" s="33" t="str">
        <f>IF(Eksplikatsioon!A675=0,"",Eksplikatsioon!A675)</f>
        <v/>
      </c>
      <c r="B674" s="77" t="str">
        <f>IF(Eksplikatsioon!B675=0,"",Eksplikatsioon!B675)</f>
        <v/>
      </c>
      <c r="C674" s="33" t="str">
        <f>IF(Eksplikatsioon!C675=0,"",Eksplikatsioon!C675)</f>
        <v/>
      </c>
      <c r="D674" s="33" t="str">
        <f>IF(Eksplikatsioon!D675=0,"",Eksplikatsioon!D675)</f>
        <v/>
      </c>
      <c r="E674" s="75"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3">
      <c r="A675" s="33" t="str">
        <f>IF(Eksplikatsioon!A676=0,"",Eksplikatsioon!A676)</f>
        <v/>
      </c>
      <c r="B675" s="77" t="str">
        <f>IF(Eksplikatsioon!B676=0,"",Eksplikatsioon!B676)</f>
        <v/>
      </c>
      <c r="C675" s="33" t="str">
        <f>IF(Eksplikatsioon!C676=0,"",Eksplikatsioon!C676)</f>
        <v/>
      </c>
      <c r="D675" s="33" t="str">
        <f>IF(Eksplikatsioon!D676=0,"",Eksplikatsioon!D676)</f>
        <v/>
      </c>
      <c r="E675" s="75"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3">
      <c r="A676" s="33" t="str">
        <f>IF(Eksplikatsioon!A677=0,"",Eksplikatsioon!A677)</f>
        <v/>
      </c>
      <c r="B676" s="77" t="str">
        <f>IF(Eksplikatsioon!B677=0,"",Eksplikatsioon!B677)</f>
        <v/>
      </c>
      <c r="C676" s="33" t="str">
        <f>IF(Eksplikatsioon!C677=0,"",Eksplikatsioon!C677)</f>
        <v/>
      </c>
      <c r="D676" s="33" t="str">
        <f>IF(Eksplikatsioon!D677=0,"",Eksplikatsioon!D677)</f>
        <v/>
      </c>
      <c r="E676" s="75"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3">
      <c r="A677" s="33" t="str">
        <f>IF(Eksplikatsioon!A678=0,"",Eksplikatsioon!A678)</f>
        <v/>
      </c>
      <c r="B677" s="77" t="str">
        <f>IF(Eksplikatsioon!B678=0,"",Eksplikatsioon!B678)</f>
        <v/>
      </c>
      <c r="C677" s="33" t="str">
        <f>IF(Eksplikatsioon!C678=0,"",Eksplikatsioon!C678)</f>
        <v/>
      </c>
      <c r="D677" s="33" t="str">
        <f>IF(Eksplikatsioon!D678=0,"",Eksplikatsioon!D678)</f>
        <v/>
      </c>
      <c r="E677" s="75"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3">
      <c r="A678" s="33" t="str">
        <f>IF(Eksplikatsioon!A679=0,"",Eksplikatsioon!A679)</f>
        <v/>
      </c>
      <c r="B678" s="77" t="str">
        <f>IF(Eksplikatsioon!B679=0,"",Eksplikatsioon!B679)</f>
        <v/>
      </c>
      <c r="C678" s="33" t="str">
        <f>IF(Eksplikatsioon!C679=0,"",Eksplikatsioon!C679)</f>
        <v/>
      </c>
      <c r="D678" s="33" t="str">
        <f>IF(Eksplikatsioon!D679=0,"",Eksplikatsioon!D679)</f>
        <v/>
      </c>
      <c r="E678" s="75"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3">
      <c r="A679" s="33" t="str">
        <f>IF(Eksplikatsioon!A680=0,"",Eksplikatsioon!A680)</f>
        <v/>
      </c>
      <c r="B679" s="77" t="str">
        <f>IF(Eksplikatsioon!B680=0,"",Eksplikatsioon!B680)</f>
        <v/>
      </c>
      <c r="C679" s="33" t="str">
        <f>IF(Eksplikatsioon!C680=0,"",Eksplikatsioon!C680)</f>
        <v/>
      </c>
      <c r="D679" s="33" t="str">
        <f>IF(Eksplikatsioon!D680=0,"",Eksplikatsioon!D680)</f>
        <v/>
      </c>
      <c r="E679" s="75"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3">
      <c r="A680" s="33" t="str">
        <f>IF(Eksplikatsioon!A681=0,"",Eksplikatsioon!A681)</f>
        <v/>
      </c>
      <c r="B680" s="77" t="str">
        <f>IF(Eksplikatsioon!B681=0,"",Eksplikatsioon!B681)</f>
        <v/>
      </c>
      <c r="C680" s="33" t="str">
        <f>IF(Eksplikatsioon!C681=0,"",Eksplikatsioon!C681)</f>
        <v/>
      </c>
      <c r="D680" s="33" t="str">
        <f>IF(Eksplikatsioon!D681=0,"",Eksplikatsioon!D681)</f>
        <v/>
      </c>
      <c r="E680" s="75"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3">
      <c r="A681" s="33" t="str">
        <f>IF(Eksplikatsioon!A682=0,"",Eksplikatsioon!A682)</f>
        <v/>
      </c>
      <c r="B681" s="77" t="str">
        <f>IF(Eksplikatsioon!B682=0,"",Eksplikatsioon!B682)</f>
        <v/>
      </c>
      <c r="C681" s="33" t="str">
        <f>IF(Eksplikatsioon!C682=0,"",Eksplikatsioon!C682)</f>
        <v/>
      </c>
      <c r="D681" s="33" t="str">
        <f>IF(Eksplikatsioon!D682=0,"",Eksplikatsioon!D682)</f>
        <v/>
      </c>
      <c r="E681" s="75"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3">
      <c r="A682" s="33" t="str">
        <f>IF(Eksplikatsioon!A683=0,"",Eksplikatsioon!A683)</f>
        <v/>
      </c>
      <c r="B682" s="77" t="str">
        <f>IF(Eksplikatsioon!B683=0,"",Eksplikatsioon!B683)</f>
        <v/>
      </c>
      <c r="C682" s="33" t="str">
        <f>IF(Eksplikatsioon!C683=0,"",Eksplikatsioon!C683)</f>
        <v/>
      </c>
      <c r="D682" s="33" t="str">
        <f>IF(Eksplikatsioon!D683=0,"",Eksplikatsioon!D683)</f>
        <v/>
      </c>
      <c r="E682" s="75"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3">
      <c r="A683" s="33" t="str">
        <f>IF(Eksplikatsioon!A684=0,"",Eksplikatsioon!A684)</f>
        <v/>
      </c>
      <c r="B683" s="77" t="str">
        <f>IF(Eksplikatsioon!B684=0,"",Eksplikatsioon!B684)</f>
        <v/>
      </c>
      <c r="C683" s="33" t="str">
        <f>IF(Eksplikatsioon!C684=0,"",Eksplikatsioon!C684)</f>
        <v/>
      </c>
      <c r="D683" s="33" t="str">
        <f>IF(Eksplikatsioon!D684=0,"",Eksplikatsioon!D684)</f>
        <v/>
      </c>
      <c r="E683" s="75"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3">
      <c r="A684" s="33" t="str">
        <f>IF(Eksplikatsioon!A685=0,"",Eksplikatsioon!A685)</f>
        <v/>
      </c>
      <c r="B684" s="77" t="str">
        <f>IF(Eksplikatsioon!B685=0,"",Eksplikatsioon!B685)</f>
        <v/>
      </c>
      <c r="C684" s="33" t="str">
        <f>IF(Eksplikatsioon!C685=0,"",Eksplikatsioon!C685)</f>
        <v/>
      </c>
      <c r="D684" s="33" t="str">
        <f>IF(Eksplikatsioon!D685=0,"",Eksplikatsioon!D685)</f>
        <v/>
      </c>
      <c r="E684" s="75"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3">
      <c r="A685" s="33" t="str">
        <f>IF(Eksplikatsioon!A686=0,"",Eksplikatsioon!A686)</f>
        <v/>
      </c>
      <c r="B685" s="77" t="str">
        <f>IF(Eksplikatsioon!B686=0,"",Eksplikatsioon!B686)</f>
        <v/>
      </c>
      <c r="C685" s="33" t="str">
        <f>IF(Eksplikatsioon!C686=0,"",Eksplikatsioon!C686)</f>
        <v/>
      </c>
      <c r="D685" s="33" t="str">
        <f>IF(Eksplikatsioon!D686=0,"",Eksplikatsioon!D686)</f>
        <v/>
      </c>
      <c r="E685" s="75"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3">
      <c r="A686" s="33" t="str">
        <f>IF(Eksplikatsioon!A687=0,"",Eksplikatsioon!A687)</f>
        <v/>
      </c>
      <c r="B686" s="77" t="str">
        <f>IF(Eksplikatsioon!B687=0,"",Eksplikatsioon!B687)</f>
        <v/>
      </c>
      <c r="C686" s="33" t="str">
        <f>IF(Eksplikatsioon!C687=0,"",Eksplikatsioon!C687)</f>
        <v/>
      </c>
      <c r="D686" s="33" t="str">
        <f>IF(Eksplikatsioon!D687=0,"",Eksplikatsioon!D687)</f>
        <v/>
      </c>
      <c r="E686" s="75"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3">
      <c r="A687" s="33" t="str">
        <f>IF(Eksplikatsioon!A688=0,"",Eksplikatsioon!A688)</f>
        <v/>
      </c>
      <c r="B687" s="77" t="str">
        <f>IF(Eksplikatsioon!B688=0,"",Eksplikatsioon!B688)</f>
        <v/>
      </c>
      <c r="C687" s="33" t="str">
        <f>IF(Eksplikatsioon!C688=0,"",Eksplikatsioon!C688)</f>
        <v/>
      </c>
      <c r="D687" s="33" t="str">
        <f>IF(Eksplikatsioon!D688=0,"",Eksplikatsioon!D688)</f>
        <v/>
      </c>
      <c r="E687" s="75"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3">
      <c r="A688" s="33" t="str">
        <f>IF(Eksplikatsioon!A689=0,"",Eksplikatsioon!A689)</f>
        <v/>
      </c>
      <c r="B688" s="77" t="str">
        <f>IF(Eksplikatsioon!B689=0,"",Eksplikatsioon!B689)</f>
        <v/>
      </c>
      <c r="C688" s="33" t="str">
        <f>IF(Eksplikatsioon!C689=0,"",Eksplikatsioon!C689)</f>
        <v/>
      </c>
      <c r="D688" s="33" t="str">
        <f>IF(Eksplikatsioon!D689=0,"",Eksplikatsioon!D689)</f>
        <v/>
      </c>
      <c r="E688" s="75"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3">
      <c r="A689" s="33" t="str">
        <f>IF(Eksplikatsioon!A690=0,"",Eksplikatsioon!A690)</f>
        <v/>
      </c>
      <c r="B689" s="77" t="str">
        <f>IF(Eksplikatsioon!B690=0,"",Eksplikatsioon!B690)</f>
        <v/>
      </c>
      <c r="C689" s="33" t="str">
        <f>IF(Eksplikatsioon!C690=0,"",Eksplikatsioon!C690)</f>
        <v/>
      </c>
      <c r="D689" s="33" t="str">
        <f>IF(Eksplikatsioon!D690=0,"",Eksplikatsioon!D690)</f>
        <v/>
      </c>
      <c r="E689" s="75"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3">
      <c r="A690" s="33" t="str">
        <f>IF(Eksplikatsioon!A691=0,"",Eksplikatsioon!A691)</f>
        <v/>
      </c>
      <c r="B690" s="77" t="str">
        <f>IF(Eksplikatsioon!B691=0,"",Eksplikatsioon!B691)</f>
        <v/>
      </c>
      <c r="C690" s="33" t="str">
        <f>IF(Eksplikatsioon!C691=0,"",Eksplikatsioon!C691)</f>
        <v/>
      </c>
      <c r="D690" s="33" t="str">
        <f>IF(Eksplikatsioon!D691=0,"",Eksplikatsioon!D691)</f>
        <v/>
      </c>
      <c r="E690" s="75"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3">
      <c r="A691" s="33" t="str">
        <f>IF(Eksplikatsioon!A692=0,"",Eksplikatsioon!A692)</f>
        <v/>
      </c>
      <c r="B691" s="77" t="str">
        <f>IF(Eksplikatsioon!B692=0,"",Eksplikatsioon!B692)</f>
        <v/>
      </c>
      <c r="C691" s="33" t="str">
        <f>IF(Eksplikatsioon!C692=0,"",Eksplikatsioon!C692)</f>
        <v/>
      </c>
      <c r="D691" s="33" t="str">
        <f>IF(Eksplikatsioon!D692=0,"",Eksplikatsioon!D692)</f>
        <v/>
      </c>
      <c r="E691" s="75"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3">
      <c r="A692" s="33" t="str">
        <f>IF(Eksplikatsioon!A693=0,"",Eksplikatsioon!A693)</f>
        <v/>
      </c>
      <c r="B692" s="77" t="str">
        <f>IF(Eksplikatsioon!B693=0,"",Eksplikatsioon!B693)</f>
        <v/>
      </c>
      <c r="C692" s="33" t="str">
        <f>IF(Eksplikatsioon!C693=0,"",Eksplikatsioon!C693)</f>
        <v/>
      </c>
      <c r="D692" s="33" t="str">
        <f>IF(Eksplikatsioon!D693=0,"",Eksplikatsioon!D693)</f>
        <v/>
      </c>
      <c r="E692" s="75"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3">
      <c r="A693" s="33" t="str">
        <f>IF(Eksplikatsioon!A694=0,"",Eksplikatsioon!A694)</f>
        <v/>
      </c>
      <c r="B693" s="77" t="str">
        <f>IF(Eksplikatsioon!B694=0,"",Eksplikatsioon!B694)</f>
        <v/>
      </c>
      <c r="C693" s="33" t="str">
        <f>IF(Eksplikatsioon!C694=0,"",Eksplikatsioon!C694)</f>
        <v/>
      </c>
      <c r="D693" s="33" t="str">
        <f>IF(Eksplikatsioon!D694=0,"",Eksplikatsioon!D694)</f>
        <v/>
      </c>
      <c r="E693" s="75"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3">
      <c r="A694" s="33" t="str">
        <f>IF(Eksplikatsioon!A695=0,"",Eksplikatsioon!A695)</f>
        <v/>
      </c>
      <c r="B694" s="77" t="str">
        <f>IF(Eksplikatsioon!B695=0,"",Eksplikatsioon!B695)</f>
        <v/>
      </c>
      <c r="C694" s="33" t="str">
        <f>IF(Eksplikatsioon!C695=0,"",Eksplikatsioon!C695)</f>
        <v/>
      </c>
      <c r="D694" s="33" t="str">
        <f>IF(Eksplikatsioon!D695=0,"",Eksplikatsioon!D695)</f>
        <v/>
      </c>
      <c r="E694" s="75"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3">
      <c r="A695" s="33" t="str">
        <f>IF(Eksplikatsioon!A696=0,"",Eksplikatsioon!A696)</f>
        <v/>
      </c>
      <c r="B695" s="77" t="str">
        <f>IF(Eksplikatsioon!B696=0,"",Eksplikatsioon!B696)</f>
        <v/>
      </c>
      <c r="C695" s="33" t="str">
        <f>IF(Eksplikatsioon!C696=0,"",Eksplikatsioon!C696)</f>
        <v/>
      </c>
      <c r="D695" s="33" t="str">
        <f>IF(Eksplikatsioon!D696=0,"",Eksplikatsioon!D696)</f>
        <v/>
      </c>
      <c r="E695" s="75"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3">
      <c r="A696" s="33" t="str">
        <f>IF(Eksplikatsioon!A697=0,"",Eksplikatsioon!A697)</f>
        <v/>
      </c>
      <c r="B696" s="77" t="str">
        <f>IF(Eksplikatsioon!B697=0,"",Eksplikatsioon!B697)</f>
        <v/>
      </c>
      <c r="C696" s="33" t="str">
        <f>IF(Eksplikatsioon!C697=0,"",Eksplikatsioon!C697)</f>
        <v/>
      </c>
      <c r="D696" s="33" t="str">
        <f>IF(Eksplikatsioon!D697=0,"",Eksplikatsioon!D697)</f>
        <v/>
      </c>
      <c r="E696" s="75"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3">
      <c r="A697" s="33" t="str">
        <f>IF(Eksplikatsioon!A698=0,"",Eksplikatsioon!A698)</f>
        <v/>
      </c>
      <c r="B697" s="77" t="str">
        <f>IF(Eksplikatsioon!B698=0,"",Eksplikatsioon!B698)</f>
        <v/>
      </c>
      <c r="C697" s="33" t="str">
        <f>IF(Eksplikatsioon!C698=0,"",Eksplikatsioon!C698)</f>
        <v/>
      </c>
      <c r="D697" s="33" t="str">
        <f>IF(Eksplikatsioon!D698=0,"",Eksplikatsioon!D698)</f>
        <v/>
      </c>
      <c r="E697" s="75"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3">
      <c r="A698" s="33" t="str">
        <f>IF(Eksplikatsioon!A699=0,"",Eksplikatsioon!A699)</f>
        <v/>
      </c>
      <c r="B698" s="77" t="str">
        <f>IF(Eksplikatsioon!B699=0,"",Eksplikatsioon!B699)</f>
        <v/>
      </c>
      <c r="C698" s="33" t="str">
        <f>IF(Eksplikatsioon!C699=0,"",Eksplikatsioon!C699)</f>
        <v/>
      </c>
      <c r="D698" s="33" t="str">
        <f>IF(Eksplikatsioon!D699=0,"",Eksplikatsioon!D699)</f>
        <v/>
      </c>
      <c r="E698" s="75"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3">
      <c r="A699" s="33" t="str">
        <f>IF(Eksplikatsioon!A700=0,"",Eksplikatsioon!A700)</f>
        <v/>
      </c>
      <c r="B699" s="77" t="str">
        <f>IF(Eksplikatsioon!B700=0,"",Eksplikatsioon!B700)</f>
        <v/>
      </c>
      <c r="C699" s="33" t="str">
        <f>IF(Eksplikatsioon!C700=0,"",Eksplikatsioon!C700)</f>
        <v/>
      </c>
      <c r="D699" s="33" t="str">
        <f>IF(Eksplikatsioon!D700=0,"",Eksplikatsioon!D700)</f>
        <v/>
      </c>
      <c r="E699" s="75"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3">
      <c r="A700" s="33" t="str">
        <f>IF(Eksplikatsioon!A701=0,"",Eksplikatsioon!A701)</f>
        <v/>
      </c>
      <c r="B700" s="77" t="str">
        <f>IF(Eksplikatsioon!B701=0,"",Eksplikatsioon!B701)</f>
        <v/>
      </c>
      <c r="C700" s="33" t="str">
        <f>IF(Eksplikatsioon!C701=0,"",Eksplikatsioon!C701)</f>
        <v/>
      </c>
      <c r="D700" s="33" t="str">
        <f>IF(Eksplikatsioon!D701=0,"",Eksplikatsioon!D701)</f>
        <v/>
      </c>
      <c r="E700" s="75"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3">
      <c r="A701" s="33" t="str">
        <f>IF(Eksplikatsioon!A702=0,"",Eksplikatsioon!A702)</f>
        <v/>
      </c>
      <c r="B701" s="77" t="str">
        <f>IF(Eksplikatsioon!B702=0,"",Eksplikatsioon!B702)</f>
        <v/>
      </c>
      <c r="C701" s="33" t="str">
        <f>IF(Eksplikatsioon!C702=0,"",Eksplikatsioon!C702)</f>
        <v/>
      </c>
      <c r="D701" s="33" t="str">
        <f>IF(Eksplikatsioon!D702=0,"",Eksplikatsioon!D702)</f>
        <v/>
      </c>
      <c r="E701" s="75"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3">
      <c r="A702" s="33" t="str">
        <f>IF(Eksplikatsioon!A703=0,"",Eksplikatsioon!A703)</f>
        <v/>
      </c>
      <c r="B702" s="77" t="str">
        <f>IF(Eksplikatsioon!B703=0,"",Eksplikatsioon!B703)</f>
        <v/>
      </c>
      <c r="C702" s="33" t="str">
        <f>IF(Eksplikatsioon!C703=0,"",Eksplikatsioon!C703)</f>
        <v/>
      </c>
      <c r="D702" s="33" t="str">
        <f>IF(Eksplikatsioon!D703=0,"",Eksplikatsioon!D703)</f>
        <v/>
      </c>
      <c r="E702" s="75"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3">
      <c r="A703" s="33" t="str">
        <f>IF(Eksplikatsioon!A704=0,"",Eksplikatsioon!A704)</f>
        <v/>
      </c>
      <c r="B703" s="77" t="str">
        <f>IF(Eksplikatsioon!B704=0,"",Eksplikatsioon!B704)</f>
        <v/>
      </c>
      <c r="C703" s="33" t="str">
        <f>IF(Eksplikatsioon!C704=0,"",Eksplikatsioon!C704)</f>
        <v/>
      </c>
      <c r="D703" s="33" t="str">
        <f>IF(Eksplikatsioon!D704=0,"",Eksplikatsioon!D704)</f>
        <v/>
      </c>
      <c r="E703" s="75"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3">
      <c r="A704" s="33" t="str">
        <f>IF(Eksplikatsioon!A705=0,"",Eksplikatsioon!A705)</f>
        <v/>
      </c>
      <c r="B704" s="77" t="str">
        <f>IF(Eksplikatsioon!B705=0,"",Eksplikatsioon!B705)</f>
        <v/>
      </c>
      <c r="C704" s="33" t="str">
        <f>IF(Eksplikatsioon!C705=0,"",Eksplikatsioon!C705)</f>
        <v/>
      </c>
      <c r="D704" s="33" t="str">
        <f>IF(Eksplikatsioon!D705=0,"",Eksplikatsioon!D705)</f>
        <v/>
      </c>
      <c r="E704" s="75"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3">
      <c r="A705" s="33" t="str">
        <f>IF(Eksplikatsioon!A706=0,"",Eksplikatsioon!A706)</f>
        <v/>
      </c>
      <c r="B705" s="77" t="str">
        <f>IF(Eksplikatsioon!B706=0,"",Eksplikatsioon!B706)</f>
        <v/>
      </c>
      <c r="C705" s="33" t="str">
        <f>IF(Eksplikatsioon!C706=0,"",Eksplikatsioon!C706)</f>
        <v/>
      </c>
      <c r="D705" s="33" t="str">
        <f>IF(Eksplikatsioon!D706=0,"",Eksplikatsioon!D706)</f>
        <v/>
      </c>
      <c r="E705" s="75"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3">
      <c r="A706" s="33" t="str">
        <f>IF(Eksplikatsioon!A707=0,"",Eksplikatsioon!A707)</f>
        <v/>
      </c>
      <c r="B706" s="77" t="str">
        <f>IF(Eksplikatsioon!B707=0,"",Eksplikatsioon!B707)</f>
        <v/>
      </c>
      <c r="C706" s="33" t="str">
        <f>IF(Eksplikatsioon!C707=0,"",Eksplikatsioon!C707)</f>
        <v/>
      </c>
      <c r="D706" s="33" t="str">
        <f>IF(Eksplikatsioon!D707=0,"",Eksplikatsioon!D707)</f>
        <v/>
      </c>
      <c r="E706" s="75"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3">
      <c r="A707" s="33" t="str">
        <f>IF(Eksplikatsioon!A708=0,"",Eksplikatsioon!A708)</f>
        <v/>
      </c>
      <c r="B707" s="77" t="str">
        <f>IF(Eksplikatsioon!B708=0,"",Eksplikatsioon!B708)</f>
        <v/>
      </c>
      <c r="C707" s="33" t="str">
        <f>IF(Eksplikatsioon!C708=0,"",Eksplikatsioon!C708)</f>
        <v/>
      </c>
      <c r="D707" s="33" t="str">
        <f>IF(Eksplikatsioon!D708=0,"",Eksplikatsioon!D708)</f>
        <v/>
      </c>
      <c r="E707" s="75"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3">
      <c r="A708" s="33" t="str">
        <f>IF(Eksplikatsioon!A709=0,"",Eksplikatsioon!A709)</f>
        <v/>
      </c>
      <c r="B708" s="77" t="str">
        <f>IF(Eksplikatsioon!B709=0,"",Eksplikatsioon!B709)</f>
        <v/>
      </c>
      <c r="C708" s="33" t="str">
        <f>IF(Eksplikatsioon!C709=0,"",Eksplikatsioon!C709)</f>
        <v/>
      </c>
      <c r="D708" s="33" t="str">
        <f>IF(Eksplikatsioon!D709=0,"",Eksplikatsioon!D709)</f>
        <v/>
      </c>
      <c r="E708" s="75"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3">
      <c r="A709" s="33" t="str">
        <f>IF(Eksplikatsioon!A710=0,"",Eksplikatsioon!A710)</f>
        <v/>
      </c>
      <c r="B709" s="77" t="str">
        <f>IF(Eksplikatsioon!B710=0,"",Eksplikatsioon!B710)</f>
        <v/>
      </c>
      <c r="C709" s="33" t="str">
        <f>IF(Eksplikatsioon!C710=0,"",Eksplikatsioon!C710)</f>
        <v/>
      </c>
      <c r="D709" s="33" t="str">
        <f>IF(Eksplikatsioon!D710=0,"",Eksplikatsioon!D710)</f>
        <v/>
      </c>
      <c r="E709" s="75"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3">
      <c r="A710" s="33" t="str">
        <f>IF(Eksplikatsioon!A711=0,"",Eksplikatsioon!A711)</f>
        <v/>
      </c>
      <c r="B710" s="77" t="str">
        <f>IF(Eksplikatsioon!B711=0,"",Eksplikatsioon!B711)</f>
        <v/>
      </c>
      <c r="C710" s="33" t="str">
        <f>IF(Eksplikatsioon!C711=0,"",Eksplikatsioon!C711)</f>
        <v/>
      </c>
      <c r="D710" s="33" t="str">
        <f>IF(Eksplikatsioon!D711=0,"",Eksplikatsioon!D711)</f>
        <v/>
      </c>
      <c r="E710" s="75"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3">
      <c r="A711" s="33" t="str">
        <f>IF(Eksplikatsioon!A712=0,"",Eksplikatsioon!A712)</f>
        <v/>
      </c>
      <c r="B711" s="77" t="str">
        <f>IF(Eksplikatsioon!B712=0,"",Eksplikatsioon!B712)</f>
        <v/>
      </c>
      <c r="C711" s="33" t="str">
        <f>IF(Eksplikatsioon!C712=0,"",Eksplikatsioon!C712)</f>
        <v/>
      </c>
      <c r="D711" s="33" t="str">
        <f>IF(Eksplikatsioon!D712=0,"",Eksplikatsioon!D712)</f>
        <v/>
      </c>
      <c r="E711" s="75"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3">
      <c r="A712" s="33" t="str">
        <f>IF(Eksplikatsioon!A713=0,"",Eksplikatsioon!A713)</f>
        <v/>
      </c>
      <c r="B712" s="77" t="str">
        <f>IF(Eksplikatsioon!B713=0,"",Eksplikatsioon!B713)</f>
        <v/>
      </c>
      <c r="C712" s="33" t="str">
        <f>IF(Eksplikatsioon!C713=0,"",Eksplikatsioon!C713)</f>
        <v/>
      </c>
      <c r="D712" s="33" t="str">
        <f>IF(Eksplikatsioon!D713=0,"",Eksplikatsioon!D713)</f>
        <v/>
      </c>
      <c r="E712" s="75"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3">
      <c r="A713" s="33" t="str">
        <f>IF(Eksplikatsioon!A714=0,"",Eksplikatsioon!A714)</f>
        <v/>
      </c>
      <c r="B713" s="77" t="str">
        <f>IF(Eksplikatsioon!B714=0,"",Eksplikatsioon!B714)</f>
        <v/>
      </c>
      <c r="C713" s="33" t="str">
        <f>IF(Eksplikatsioon!C714=0,"",Eksplikatsioon!C714)</f>
        <v/>
      </c>
      <c r="D713" s="33" t="str">
        <f>IF(Eksplikatsioon!D714=0,"",Eksplikatsioon!D714)</f>
        <v/>
      </c>
      <c r="E713" s="75"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3">
      <c r="A714" s="33" t="str">
        <f>IF(Eksplikatsioon!A715=0,"",Eksplikatsioon!A715)</f>
        <v/>
      </c>
      <c r="B714" s="77" t="str">
        <f>IF(Eksplikatsioon!B715=0,"",Eksplikatsioon!B715)</f>
        <v/>
      </c>
      <c r="C714" s="33" t="str">
        <f>IF(Eksplikatsioon!C715=0,"",Eksplikatsioon!C715)</f>
        <v/>
      </c>
      <c r="D714" s="33" t="str">
        <f>IF(Eksplikatsioon!D715=0,"",Eksplikatsioon!D715)</f>
        <v/>
      </c>
      <c r="E714" s="75"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3">
      <c r="A715" s="33" t="str">
        <f>IF(Eksplikatsioon!A716=0,"",Eksplikatsioon!A716)</f>
        <v/>
      </c>
      <c r="B715" s="77" t="str">
        <f>IF(Eksplikatsioon!B716=0,"",Eksplikatsioon!B716)</f>
        <v/>
      </c>
      <c r="C715" s="33" t="str">
        <f>IF(Eksplikatsioon!C716=0,"",Eksplikatsioon!C716)</f>
        <v/>
      </c>
      <c r="D715" s="33" t="str">
        <f>IF(Eksplikatsioon!D716=0,"",Eksplikatsioon!D716)</f>
        <v/>
      </c>
      <c r="E715" s="75"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3">
      <c r="A716" s="33" t="str">
        <f>IF(Eksplikatsioon!A717=0,"",Eksplikatsioon!A717)</f>
        <v/>
      </c>
      <c r="B716" s="77" t="str">
        <f>IF(Eksplikatsioon!B717=0,"",Eksplikatsioon!B717)</f>
        <v/>
      </c>
      <c r="C716" s="33" t="str">
        <f>IF(Eksplikatsioon!C717=0,"",Eksplikatsioon!C717)</f>
        <v/>
      </c>
      <c r="D716" s="33" t="str">
        <f>IF(Eksplikatsioon!D717=0,"",Eksplikatsioon!D717)</f>
        <v/>
      </c>
      <c r="E716" s="75"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3">
      <c r="A717" s="33" t="str">
        <f>IF(Eksplikatsioon!A718=0,"",Eksplikatsioon!A718)</f>
        <v/>
      </c>
      <c r="B717" s="77" t="str">
        <f>IF(Eksplikatsioon!B718=0,"",Eksplikatsioon!B718)</f>
        <v/>
      </c>
      <c r="C717" s="33" t="str">
        <f>IF(Eksplikatsioon!C718=0,"",Eksplikatsioon!C718)</f>
        <v/>
      </c>
      <c r="D717" s="33" t="str">
        <f>IF(Eksplikatsioon!D718=0,"",Eksplikatsioon!D718)</f>
        <v/>
      </c>
      <c r="E717" s="75"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3">
      <c r="A718" s="33" t="str">
        <f>IF(Eksplikatsioon!A719=0,"",Eksplikatsioon!A719)</f>
        <v/>
      </c>
      <c r="B718" s="77" t="str">
        <f>IF(Eksplikatsioon!B719=0,"",Eksplikatsioon!B719)</f>
        <v/>
      </c>
      <c r="C718" s="33" t="str">
        <f>IF(Eksplikatsioon!C719=0,"",Eksplikatsioon!C719)</f>
        <v/>
      </c>
      <c r="D718" s="33" t="str">
        <f>IF(Eksplikatsioon!D719=0,"",Eksplikatsioon!D719)</f>
        <v/>
      </c>
      <c r="E718" s="75"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3">
      <c r="A719" s="33" t="str">
        <f>IF(Eksplikatsioon!A720=0,"",Eksplikatsioon!A720)</f>
        <v/>
      </c>
      <c r="B719" s="77" t="str">
        <f>IF(Eksplikatsioon!B720=0,"",Eksplikatsioon!B720)</f>
        <v/>
      </c>
      <c r="C719" s="33" t="str">
        <f>IF(Eksplikatsioon!C720=0,"",Eksplikatsioon!C720)</f>
        <v/>
      </c>
      <c r="D719" s="33" t="str">
        <f>IF(Eksplikatsioon!D720=0,"",Eksplikatsioon!D720)</f>
        <v/>
      </c>
      <c r="E719" s="75"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3">
      <c r="A720" s="33" t="str">
        <f>IF(Eksplikatsioon!A721=0,"",Eksplikatsioon!A721)</f>
        <v/>
      </c>
      <c r="B720" s="77" t="str">
        <f>IF(Eksplikatsioon!B721=0,"",Eksplikatsioon!B721)</f>
        <v/>
      </c>
      <c r="C720" s="33" t="str">
        <f>IF(Eksplikatsioon!C721=0,"",Eksplikatsioon!C721)</f>
        <v/>
      </c>
      <c r="D720" s="33" t="str">
        <f>IF(Eksplikatsioon!D721=0,"",Eksplikatsioon!D721)</f>
        <v/>
      </c>
      <c r="E720" s="75"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3">
      <c r="A721" s="33" t="str">
        <f>IF(Eksplikatsioon!A722=0,"",Eksplikatsioon!A722)</f>
        <v/>
      </c>
      <c r="B721" s="77" t="str">
        <f>IF(Eksplikatsioon!B722=0,"",Eksplikatsioon!B722)</f>
        <v/>
      </c>
      <c r="C721" s="33" t="str">
        <f>IF(Eksplikatsioon!C722=0,"",Eksplikatsioon!C722)</f>
        <v/>
      </c>
      <c r="D721" s="33" t="str">
        <f>IF(Eksplikatsioon!D722=0,"",Eksplikatsioon!D722)</f>
        <v/>
      </c>
      <c r="E721" s="75"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3">
      <c r="A722" s="33" t="str">
        <f>IF(Eksplikatsioon!A723=0,"",Eksplikatsioon!A723)</f>
        <v/>
      </c>
      <c r="B722" s="77" t="str">
        <f>IF(Eksplikatsioon!B723=0,"",Eksplikatsioon!B723)</f>
        <v/>
      </c>
      <c r="C722" s="33" t="str">
        <f>IF(Eksplikatsioon!C723=0,"",Eksplikatsioon!C723)</f>
        <v/>
      </c>
      <c r="D722" s="33" t="str">
        <f>IF(Eksplikatsioon!D723=0,"",Eksplikatsioon!D723)</f>
        <v/>
      </c>
      <c r="E722" s="75"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3">
      <c r="A723" s="33" t="str">
        <f>IF(Eksplikatsioon!A724=0,"",Eksplikatsioon!A724)</f>
        <v/>
      </c>
      <c r="B723" s="77" t="str">
        <f>IF(Eksplikatsioon!B724=0,"",Eksplikatsioon!B724)</f>
        <v/>
      </c>
      <c r="C723" s="33" t="str">
        <f>IF(Eksplikatsioon!C724=0,"",Eksplikatsioon!C724)</f>
        <v/>
      </c>
      <c r="D723" s="33" t="str">
        <f>IF(Eksplikatsioon!D724=0,"",Eksplikatsioon!D724)</f>
        <v/>
      </c>
      <c r="E723" s="75"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3">
      <c r="A724" s="33" t="str">
        <f>IF(Eksplikatsioon!A725=0,"",Eksplikatsioon!A725)</f>
        <v/>
      </c>
      <c r="B724" s="77" t="str">
        <f>IF(Eksplikatsioon!B725=0,"",Eksplikatsioon!B725)</f>
        <v/>
      </c>
      <c r="C724" s="33" t="str">
        <f>IF(Eksplikatsioon!C725=0,"",Eksplikatsioon!C725)</f>
        <v/>
      </c>
      <c r="D724" s="33" t="str">
        <f>IF(Eksplikatsioon!D725=0,"",Eksplikatsioon!D725)</f>
        <v/>
      </c>
      <c r="E724" s="75"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3">
      <c r="A725" s="33" t="str">
        <f>IF(Eksplikatsioon!A726=0,"",Eksplikatsioon!A726)</f>
        <v/>
      </c>
      <c r="B725" s="77" t="str">
        <f>IF(Eksplikatsioon!B726=0,"",Eksplikatsioon!B726)</f>
        <v/>
      </c>
      <c r="C725" s="33" t="str">
        <f>IF(Eksplikatsioon!C726=0,"",Eksplikatsioon!C726)</f>
        <v/>
      </c>
      <c r="D725" s="33" t="str">
        <f>IF(Eksplikatsioon!D726=0,"",Eksplikatsioon!D726)</f>
        <v/>
      </c>
      <c r="E725" s="75"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3">
      <c r="A726" s="33" t="str">
        <f>IF(Eksplikatsioon!A727=0,"",Eksplikatsioon!A727)</f>
        <v/>
      </c>
      <c r="B726" s="77" t="str">
        <f>IF(Eksplikatsioon!B727=0,"",Eksplikatsioon!B727)</f>
        <v/>
      </c>
      <c r="C726" s="33" t="str">
        <f>IF(Eksplikatsioon!C727=0,"",Eksplikatsioon!C727)</f>
        <v/>
      </c>
      <c r="D726" s="33" t="str">
        <f>IF(Eksplikatsioon!D727=0,"",Eksplikatsioon!D727)</f>
        <v/>
      </c>
      <c r="E726" s="75"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3">
      <c r="A727" s="33" t="str">
        <f>IF(Eksplikatsioon!A728=0,"",Eksplikatsioon!A728)</f>
        <v/>
      </c>
      <c r="B727" s="77" t="str">
        <f>IF(Eksplikatsioon!B728=0,"",Eksplikatsioon!B728)</f>
        <v/>
      </c>
      <c r="C727" s="33" t="str">
        <f>IF(Eksplikatsioon!C728=0,"",Eksplikatsioon!C728)</f>
        <v/>
      </c>
      <c r="D727" s="33" t="str">
        <f>IF(Eksplikatsioon!D728=0,"",Eksplikatsioon!D728)</f>
        <v/>
      </c>
      <c r="E727" s="75"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3">
      <c r="A728" s="33" t="str">
        <f>IF(Eksplikatsioon!A729=0,"",Eksplikatsioon!A729)</f>
        <v/>
      </c>
      <c r="B728" s="77" t="str">
        <f>IF(Eksplikatsioon!B729=0,"",Eksplikatsioon!B729)</f>
        <v/>
      </c>
      <c r="C728" s="33" t="str">
        <f>IF(Eksplikatsioon!C729=0,"",Eksplikatsioon!C729)</f>
        <v/>
      </c>
      <c r="D728" s="33" t="str">
        <f>IF(Eksplikatsioon!D729=0,"",Eksplikatsioon!D729)</f>
        <v/>
      </c>
      <c r="E728" s="75"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3">
      <c r="A729" s="33" t="str">
        <f>IF(Eksplikatsioon!A730=0,"",Eksplikatsioon!A730)</f>
        <v/>
      </c>
      <c r="B729" s="77" t="str">
        <f>IF(Eksplikatsioon!B730=0,"",Eksplikatsioon!B730)</f>
        <v/>
      </c>
      <c r="C729" s="33" t="str">
        <f>IF(Eksplikatsioon!C730=0,"",Eksplikatsioon!C730)</f>
        <v/>
      </c>
      <c r="D729" s="33" t="str">
        <f>IF(Eksplikatsioon!D730=0,"",Eksplikatsioon!D730)</f>
        <v/>
      </c>
      <c r="E729" s="75"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3">
      <c r="A730" s="33" t="str">
        <f>IF(Eksplikatsioon!A731=0,"",Eksplikatsioon!A731)</f>
        <v/>
      </c>
      <c r="B730" s="77" t="str">
        <f>IF(Eksplikatsioon!B731=0,"",Eksplikatsioon!B731)</f>
        <v/>
      </c>
      <c r="C730" s="33" t="str">
        <f>IF(Eksplikatsioon!C731=0,"",Eksplikatsioon!C731)</f>
        <v/>
      </c>
      <c r="D730" s="33" t="str">
        <f>IF(Eksplikatsioon!D731=0,"",Eksplikatsioon!D731)</f>
        <v/>
      </c>
      <c r="E730" s="75"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3">
      <c r="A731" s="33" t="str">
        <f>IF(Eksplikatsioon!A732=0,"",Eksplikatsioon!A732)</f>
        <v/>
      </c>
      <c r="B731" s="77" t="str">
        <f>IF(Eksplikatsioon!B732=0,"",Eksplikatsioon!B732)</f>
        <v/>
      </c>
      <c r="C731" s="33" t="str">
        <f>IF(Eksplikatsioon!C732=0,"",Eksplikatsioon!C732)</f>
        <v/>
      </c>
      <c r="D731" s="33" t="str">
        <f>IF(Eksplikatsioon!D732=0,"",Eksplikatsioon!D732)</f>
        <v/>
      </c>
      <c r="E731" s="75"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3">
      <c r="A732" s="33" t="str">
        <f>IF(Eksplikatsioon!A733=0,"",Eksplikatsioon!A733)</f>
        <v/>
      </c>
      <c r="B732" s="77" t="str">
        <f>IF(Eksplikatsioon!B733=0,"",Eksplikatsioon!B733)</f>
        <v/>
      </c>
      <c r="C732" s="33" t="str">
        <f>IF(Eksplikatsioon!C733=0,"",Eksplikatsioon!C733)</f>
        <v/>
      </c>
      <c r="D732" s="33" t="str">
        <f>IF(Eksplikatsioon!D733=0,"",Eksplikatsioon!D733)</f>
        <v/>
      </c>
      <c r="E732" s="75"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3">
      <c r="A733" s="33" t="str">
        <f>IF(Eksplikatsioon!A734=0,"",Eksplikatsioon!A734)</f>
        <v/>
      </c>
      <c r="B733" s="77" t="str">
        <f>IF(Eksplikatsioon!B734=0,"",Eksplikatsioon!B734)</f>
        <v/>
      </c>
      <c r="C733" s="33" t="str">
        <f>IF(Eksplikatsioon!C734=0,"",Eksplikatsioon!C734)</f>
        <v/>
      </c>
      <c r="D733" s="33" t="str">
        <f>IF(Eksplikatsioon!D734=0,"",Eksplikatsioon!D734)</f>
        <v/>
      </c>
      <c r="E733" s="75"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3">
      <c r="A734" s="33" t="str">
        <f>IF(Eksplikatsioon!A735=0,"",Eksplikatsioon!A735)</f>
        <v/>
      </c>
      <c r="B734" s="77" t="str">
        <f>IF(Eksplikatsioon!B735=0,"",Eksplikatsioon!B735)</f>
        <v/>
      </c>
      <c r="C734" s="33" t="str">
        <f>IF(Eksplikatsioon!C735=0,"",Eksplikatsioon!C735)</f>
        <v/>
      </c>
      <c r="D734" s="33" t="str">
        <f>IF(Eksplikatsioon!D735=0,"",Eksplikatsioon!D735)</f>
        <v/>
      </c>
      <c r="E734" s="75"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3">
      <c r="A735" s="33" t="str">
        <f>IF(Eksplikatsioon!A736=0,"",Eksplikatsioon!A736)</f>
        <v/>
      </c>
      <c r="B735" s="77" t="str">
        <f>IF(Eksplikatsioon!B736=0,"",Eksplikatsioon!B736)</f>
        <v/>
      </c>
      <c r="C735" s="33" t="str">
        <f>IF(Eksplikatsioon!C736=0,"",Eksplikatsioon!C736)</f>
        <v/>
      </c>
      <c r="D735" s="33" t="str">
        <f>IF(Eksplikatsioon!D736=0,"",Eksplikatsioon!D736)</f>
        <v/>
      </c>
      <c r="E735" s="75"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3">
      <c r="A736" s="33" t="str">
        <f>IF(Eksplikatsioon!A737=0,"",Eksplikatsioon!A737)</f>
        <v/>
      </c>
      <c r="B736" s="77" t="str">
        <f>IF(Eksplikatsioon!B737=0,"",Eksplikatsioon!B737)</f>
        <v/>
      </c>
      <c r="C736" s="33" t="str">
        <f>IF(Eksplikatsioon!C737=0,"",Eksplikatsioon!C737)</f>
        <v/>
      </c>
      <c r="D736" s="33" t="str">
        <f>IF(Eksplikatsioon!D737=0,"",Eksplikatsioon!D737)</f>
        <v/>
      </c>
      <c r="E736" s="75"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3">
      <c r="A737" s="33" t="str">
        <f>IF(Eksplikatsioon!A738=0,"",Eksplikatsioon!A738)</f>
        <v/>
      </c>
      <c r="B737" s="77" t="str">
        <f>IF(Eksplikatsioon!B738=0,"",Eksplikatsioon!B738)</f>
        <v/>
      </c>
      <c r="C737" s="33" t="str">
        <f>IF(Eksplikatsioon!C738=0,"",Eksplikatsioon!C738)</f>
        <v/>
      </c>
      <c r="D737" s="33" t="str">
        <f>IF(Eksplikatsioon!D738=0,"",Eksplikatsioon!D738)</f>
        <v/>
      </c>
      <c r="E737" s="75"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3">
      <c r="A738" s="33" t="str">
        <f>IF(Eksplikatsioon!A739=0,"",Eksplikatsioon!A739)</f>
        <v/>
      </c>
      <c r="B738" s="77" t="str">
        <f>IF(Eksplikatsioon!B739=0,"",Eksplikatsioon!B739)</f>
        <v/>
      </c>
      <c r="C738" s="33" t="str">
        <f>IF(Eksplikatsioon!C739=0,"",Eksplikatsioon!C739)</f>
        <v/>
      </c>
      <c r="D738" s="33" t="str">
        <f>IF(Eksplikatsioon!D739=0,"",Eksplikatsioon!D739)</f>
        <v/>
      </c>
      <c r="E738" s="75"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3">
      <c r="A739" s="33" t="str">
        <f>IF(Eksplikatsioon!A740=0,"",Eksplikatsioon!A740)</f>
        <v/>
      </c>
      <c r="B739" s="77" t="str">
        <f>IF(Eksplikatsioon!B740=0,"",Eksplikatsioon!B740)</f>
        <v/>
      </c>
      <c r="C739" s="33" t="str">
        <f>IF(Eksplikatsioon!C740=0,"",Eksplikatsioon!C740)</f>
        <v/>
      </c>
      <c r="D739" s="33" t="str">
        <f>IF(Eksplikatsioon!D740=0,"",Eksplikatsioon!D740)</f>
        <v/>
      </c>
      <c r="E739" s="75"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3">
      <c r="A740" s="33" t="str">
        <f>IF(Eksplikatsioon!A741=0,"",Eksplikatsioon!A741)</f>
        <v/>
      </c>
      <c r="B740" s="77" t="str">
        <f>IF(Eksplikatsioon!B741=0,"",Eksplikatsioon!B741)</f>
        <v/>
      </c>
      <c r="C740" s="33" t="str">
        <f>IF(Eksplikatsioon!C741=0,"",Eksplikatsioon!C741)</f>
        <v/>
      </c>
      <c r="D740" s="33" t="str">
        <f>IF(Eksplikatsioon!D741=0,"",Eksplikatsioon!D741)</f>
        <v/>
      </c>
      <c r="E740" s="75"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3">
      <c r="A741" s="33" t="str">
        <f>IF(Eksplikatsioon!A742=0,"",Eksplikatsioon!A742)</f>
        <v/>
      </c>
      <c r="B741" s="77" t="str">
        <f>IF(Eksplikatsioon!B742=0,"",Eksplikatsioon!B742)</f>
        <v/>
      </c>
      <c r="C741" s="33" t="str">
        <f>IF(Eksplikatsioon!C742=0,"",Eksplikatsioon!C742)</f>
        <v/>
      </c>
      <c r="D741" s="33" t="str">
        <f>IF(Eksplikatsioon!D742=0,"",Eksplikatsioon!D742)</f>
        <v/>
      </c>
      <c r="E741" s="75"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3">
      <c r="A742" s="33" t="str">
        <f>IF(Eksplikatsioon!A743=0,"",Eksplikatsioon!A743)</f>
        <v/>
      </c>
      <c r="B742" s="77" t="str">
        <f>IF(Eksplikatsioon!B743=0,"",Eksplikatsioon!B743)</f>
        <v/>
      </c>
      <c r="C742" s="33" t="str">
        <f>IF(Eksplikatsioon!C743=0,"",Eksplikatsioon!C743)</f>
        <v/>
      </c>
      <c r="D742" s="33" t="str">
        <f>IF(Eksplikatsioon!D743=0,"",Eksplikatsioon!D743)</f>
        <v/>
      </c>
      <c r="E742" s="75"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3">
      <c r="A743" s="33" t="str">
        <f>IF(Eksplikatsioon!A744=0,"",Eksplikatsioon!A744)</f>
        <v/>
      </c>
      <c r="B743" s="77" t="str">
        <f>IF(Eksplikatsioon!B744=0,"",Eksplikatsioon!B744)</f>
        <v/>
      </c>
      <c r="C743" s="33" t="str">
        <f>IF(Eksplikatsioon!C744=0,"",Eksplikatsioon!C744)</f>
        <v/>
      </c>
      <c r="D743" s="33" t="str">
        <f>IF(Eksplikatsioon!D744=0,"",Eksplikatsioon!D744)</f>
        <v/>
      </c>
      <c r="E743" s="75"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3">
      <c r="A744" s="33" t="str">
        <f>IF(Eksplikatsioon!A745=0,"",Eksplikatsioon!A745)</f>
        <v/>
      </c>
      <c r="B744" s="77" t="str">
        <f>IF(Eksplikatsioon!B745=0,"",Eksplikatsioon!B745)</f>
        <v/>
      </c>
      <c r="C744" s="33" t="str">
        <f>IF(Eksplikatsioon!C745=0,"",Eksplikatsioon!C745)</f>
        <v/>
      </c>
      <c r="D744" s="33" t="str">
        <f>IF(Eksplikatsioon!D745=0,"",Eksplikatsioon!D745)</f>
        <v/>
      </c>
      <c r="E744" s="75"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3">
      <c r="A745" s="33" t="str">
        <f>IF(Eksplikatsioon!A746=0,"",Eksplikatsioon!A746)</f>
        <v/>
      </c>
      <c r="B745" s="77" t="str">
        <f>IF(Eksplikatsioon!B746=0,"",Eksplikatsioon!B746)</f>
        <v/>
      </c>
      <c r="C745" s="33" t="str">
        <f>IF(Eksplikatsioon!C746=0,"",Eksplikatsioon!C746)</f>
        <v/>
      </c>
      <c r="D745" s="33" t="str">
        <f>IF(Eksplikatsioon!D746=0,"",Eksplikatsioon!D746)</f>
        <v/>
      </c>
      <c r="E745" s="75"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3">
      <c r="A746" s="33" t="str">
        <f>IF(Eksplikatsioon!A747=0,"",Eksplikatsioon!A747)</f>
        <v/>
      </c>
      <c r="B746" s="77" t="str">
        <f>IF(Eksplikatsioon!B747=0,"",Eksplikatsioon!B747)</f>
        <v/>
      </c>
      <c r="C746" s="33" t="str">
        <f>IF(Eksplikatsioon!C747=0,"",Eksplikatsioon!C747)</f>
        <v/>
      </c>
      <c r="D746" s="33" t="str">
        <f>IF(Eksplikatsioon!D747=0,"",Eksplikatsioon!D747)</f>
        <v/>
      </c>
      <c r="E746" s="75"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3">
      <c r="A747" s="33" t="str">
        <f>IF(Eksplikatsioon!A748=0,"",Eksplikatsioon!A748)</f>
        <v/>
      </c>
      <c r="B747" s="77" t="str">
        <f>IF(Eksplikatsioon!B748=0,"",Eksplikatsioon!B748)</f>
        <v/>
      </c>
      <c r="C747" s="33" t="str">
        <f>IF(Eksplikatsioon!C748=0,"",Eksplikatsioon!C748)</f>
        <v/>
      </c>
      <c r="D747" s="33" t="str">
        <f>IF(Eksplikatsioon!D748=0,"",Eksplikatsioon!D748)</f>
        <v/>
      </c>
      <c r="E747" s="75"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3">
      <c r="A748" s="33" t="str">
        <f>IF(Eksplikatsioon!A749=0,"",Eksplikatsioon!A749)</f>
        <v/>
      </c>
      <c r="B748" s="77" t="str">
        <f>IF(Eksplikatsioon!B749=0,"",Eksplikatsioon!B749)</f>
        <v/>
      </c>
      <c r="C748" s="33" t="str">
        <f>IF(Eksplikatsioon!C749=0,"",Eksplikatsioon!C749)</f>
        <v/>
      </c>
      <c r="D748" s="33" t="str">
        <f>IF(Eksplikatsioon!D749=0,"",Eksplikatsioon!D749)</f>
        <v/>
      </c>
      <c r="E748" s="75"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3">
      <c r="A749" s="33" t="str">
        <f>IF(Eksplikatsioon!A750=0,"",Eksplikatsioon!A750)</f>
        <v/>
      </c>
      <c r="B749" s="77" t="str">
        <f>IF(Eksplikatsioon!B750=0,"",Eksplikatsioon!B750)</f>
        <v/>
      </c>
      <c r="C749" s="33" t="str">
        <f>IF(Eksplikatsioon!C750=0,"",Eksplikatsioon!C750)</f>
        <v/>
      </c>
      <c r="D749" s="33" t="str">
        <f>IF(Eksplikatsioon!D750=0,"",Eksplikatsioon!D750)</f>
        <v/>
      </c>
      <c r="E749" s="75"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3">
      <c r="A750" s="33" t="str">
        <f>IF(Eksplikatsioon!A751=0,"",Eksplikatsioon!A751)</f>
        <v/>
      </c>
      <c r="B750" s="77" t="str">
        <f>IF(Eksplikatsioon!B751=0,"",Eksplikatsioon!B751)</f>
        <v/>
      </c>
      <c r="C750" s="33" t="str">
        <f>IF(Eksplikatsioon!C751=0,"",Eksplikatsioon!C751)</f>
        <v/>
      </c>
      <c r="D750" s="33" t="str">
        <f>IF(Eksplikatsioon!D751=0,"",Eksplikatsioon!D751)</f>
        <v/>
      </c>
      <c r="E750" s="75"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3">
      <c r="A751" s="33" t="str">
        <f>IF(Eksplikatsioon!A752=0,"",Eksplikatsioon!A752)</f>
        <v/>
      </c>
      <c r="B751" s="77" t="str">
        <f>IF(Eksplikatsioon!B752=0,"",Eksplikatsioon!B752)</f>
        <v/>
      </c>
      <c r="C751" s="33" t="str">
        <f>IF(Eksplikatsioon!C752=0,"",Eksplikatsioon!C752)</f>
        <v/>
      </c>
      <c r="D751" s="33" t="str">
        <f>IF(Eksplikatsioon!D752=0,"",Eksplikatsioon!D752)</f>
        <v/>
      </c>
      <c r="E751" s="75"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3">
      <c r="A752" s="33" t="str">
        <f>IF(Eksplikatsioon!A753=0,"",Eksplikatsioon!A753)</f>
        <v/>
      </c>
      <c r="B752" s="77" t="str">
        <f>IF(Eksplikatsioon!B753=0,"",Eksplikatsioon!B753)</f>
        <v/>
      </c>
      <c r="C752" s="33" t="str">
        <f>IF(Eksplikatsioon!C753=0,"",Eksplikatsioon!C753)</f>
        <v/>
      </c>
      <c r="D752" s="33" t="str">
        <f>IF(Eksplikatsioon!D753=0,"",Eksplikatsioon!D753)</f>
        <v/>
      </c>
      <c r="E752" s="75"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3">
      <c r="A753" s="33" t="str">
        <f>IF(Eksplikatsioon!A754=0,"",Eksplikatsioon!A754)</f>
        <v/>
      </c>
      <c r="B753" s="77" t="str">
        <f>IF(Eksplikatsioon!B754=0,"",Eksplikatsioon!B754)</f>
        <v/>
      </c>
      <c r="C753" s="33" t="str">
        <f>IF(Eksplikatsioon!C754=0,"",Eksplikatsioon!C754)</f>
        <v/>
      </c>
      <c r="D753" s="33" t="str">
        <f>IF(Eksplikatsioon!D754=0,"",Eksplikatsioon!D754)</f>
        <v/>
      </c>
      <c r="E753" s="75"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3">
      <c r="A754" s="33" t="str">
        <f>IF(Eksplikatsioon!A755=0,"",Eksplikatsioon!A755)</f>
        <v/>
      </c>
      <c r="B754" s="77" t="str">
        <f>IF(Eksplikatsioon!B755=0,"",Eksplikatsioon!B755)</f>
        <v/>
      </c>
      <c r="C754" s="33" t="str">
        <f>IF(Eksplikatsioon!C755=0,"",Eksplikatsioon!C755)</f>
        <v/>
      </c>
      <c r="D754" s="33" t="str">
        <f>IF(Eksplikatsioon!D755=0,"",Eksplikatsioon!D755)</f>
        <v/>
      </c>
      <c r="E754" s="75"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3">
      <c r="A755" s="33" t="str">
        <f>IF(Eksplikatsioon!A756=0,"",Eksplikatsioon!A756)</f>
        <v/>
      </c>
      <c r="B755" s="77" t="str">
        <f>IF(Eksplikatsioon!B756=0,"",Eksplikatsioon!B756)</f>
        <v/>
      </c>
      <c r="C755" s="33" t="str">
        <f>IF(Eksplikatsioon!C756=0,"",Eksplikatsioon!C756)</f>
        <v/>
      </c>
      <c r="D755" s="33" t="str">
        <f>IF(Eksplikatsioon!D756=0,"",Eksplikatsioon!D756)</f>
        <v/>
      </c>
      <c r="E755" s="75"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3">
      <c r="A756" s="33" t="str">
        <f>IF(Eksplikatsioon!A757=0,"",Eksplikatsioon!A757)</f>
        <v/>
      </c>
      <c r="B756" s="77" t="str">
        <f>IF(Eksplikatsioon!B757=0,"",Eksplikatsioon!B757)</f>
        <v/>
      </c>
      <c r="C756" s="33" t="str">
        <f>IF(Eksplikatsioon!C757=0,"",Eksplikatsioon!C757)</f>
        <v/>
      </c>
      <c r="D756" s="33" t="str">
        <f>IF(Eksplikatsioon!D757=0,"",Eksplikatsioon!D757)</f>
        <v/>
      </c>
      <c r="E756" s="75"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3">
      <c r="A757" s="33" t="str">
        <f>IF(Eksplikatsioon!A758=0,"",Eksplikatsioon!A758)</f>
        <v/>
      </c>
      <c r="B757" s="77" t="str">
        <f>IF(Eksplikatsioon!B758=0,"",Eksplikatsioon!B758)</f>
        <v/>
      </c>
      <c r="C757" s="33" t="str">
        <f>IF(Eksplikatsioon!C758=0,"",Eksplikatsioon!C758)</f>
        <v/>
      </c>
      <c r="D757" s="33" t="str">
        <f>IF(Eksplikatsioon!D758=0,"",Eksplikatsioon!D758)</f>
        <v/>
      </c>
      <c r="E757" s="75"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3">
      <c r="A758" s="33" t="str">
        <f>IF(Eksplikatsioon!A759=0,"",Eksplikatsioon!A759)</f>
        <v/>
      </c>
      <c r="B758" s="77" t="str">
        <f>IF(Eksplikatsioon!B759=0,"",Eksplikatsioon!B759)</f>
        <v/>
      </c>
      <c r="C758" s="33" t="str">
        <f>IF(Eksplikatsioon!C759=0,"",Eksplikatsioon!C759)</f>
        <v/>
      </c>
      <c r="D758" s="33" t="str">
        <f>IF(Eksplikatsioon!D759=0,"",Eksplikatsioon!D759)</f>
        <v/>
      </c>
      <c r="E758" s="75"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3">
      <c r="A759" s="33" t="str">
        <f>IF(Eksplikatsioon!A760=0,"",Eksplikatsioon!A760)</f>
        <v/>
      </c>
      <c r="B759" s="77" t="str">
        <f>IF(Eksplikatsioon!B760=0,"",Eksplikatsioon!B760)</f>
        <v/>
      </c>
      <c r="C759" s="33" t="str">
        <f>IF(Eksplikatsioon!C760=0,"",Eksplikatsioon!C760)</f>
        <v/>
      </c>
      <c r="D759" s="33" t="str">
        <f>IF(Eksplikatsioon!D760=0,"",Eksplikatsioon!D760)</f>
        <v/>
      </c>
      <c r="E759" s="75"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3">
      <c r="A760" s="33" t="str">
        <f>IF(Eksplikatsioon!A761=0,"",Eksplikatsioon!A761)</f>
        <v/>
      </c>
      <c r="B760" s="77" t="str">
        <f>IF(Eksplikatsioon!B761=0,"",Eksplikatsioon!B761)</f>
        <v/>
      </c>
      <c r="C760" s="33" t="str">
        <f>IF(Eksplikatsioon!C761=0,"",Eksplikatsioon!C761)</f>
        <v/>
      </c>
      <c r="D760" s="33" t="str">
        <f>IF(Eksplikatsioon!D761=0,"",Eksplikatsioon!D761)</f>
        <v/>
      </c>
      <c r="E760" s="75"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3">
      <c r="A761" s="33" t="str">
        <f>IF(Eksplikatsioon!A762=0,"",Eksplikatsioon!A762)</f>
        <v/>
      </c>
      <c r="B761" s="77" t="str">
        <f>IF(Eksplikatsioon!B762=0,"",Eksplikatsioon!B762)</f>
        <v/>
      </c>
      <c r="C761" s="33" t="str">
        <f>IF(Eksplikatsioon!C762=0,"",Eksplikatsioon!C762)</f>
        <v/>
      </c>
      <c r="D761" s="33" t="str">
        <f>IF(Eksplikatsioon!D762=0,"",Eksplikatsioon!D762)</f>
        <v/>
      </c>
      <c r="E761" s="75"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3">
      <c r="A762" s="33" t="str">
        <f>IF(Eksplikatsioon!A763=0,"",Eksplikatsioon!A763)</f>
        <v/>
      </c>
      <c r="B762" s="77" t="str">
        <f>IF(Eksplikatsioon!B763=0,"",Eksplikatsioon!B763)</f>
        <v/>
      </c>
      <c r="C762" s="33" t="str">
        <f>IF(Eksplikatsioon!C763=0,"",Eksplikatsioon!C763)</f>
        <v/>
      </c>
      <c r="D762" s="33" t="str">
        <f>IF(Eksplikatsioon!D763=0,"",Eksplikatsioon!D763)</f>
        <v/>
      </c>
      <c r="E762" s="75"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3">
      <c r="A763" s="33" t="str">
        <f>IF(Eksplikatsioon!A764=0,"",Eksplikatsioon!A764)</f>
        <v/>
      </c>
      <c r="B763" s="77" t="str">
        <f>IF(Eksplikatsioon!B764=0,"",Eksplikatsioon!B764)</f>
        <v/>
      </c>
      <c r="C763" s="33" t="str">
        <f>IF(Eksplikatsioon!C764=0,"",Eksplikatsioon!C764)</f>
        <v/>
      </c>
      <c r="D763" s="33" t="str">
        <f>IF(Eksplikatsioon!D764=0,"",Eksplikatsioon!D764)</f>
        <v/>
      </c>
      <c r="E763" s="75"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3">
      <c r="A764" s="33" t="str">
        <f>IF(Eksplikatsioon!A765=0,"",Eksplikatsioon!A765)</f>
        <v/>
      </c>
      <c r="B764" s="77" t="str">
        <f>IF(Eksplikatsioon!B765=0,"",Eksplikatsioon!B765)</f>
        <v/>
      </c>
      <c r="C764" s="33" t="str">
        <f>IF(Eksplikatsioon!C765=0,"",Eksplikatsioon!C765)</f>
        <v/>
      </c>
      <c r="D764" s="33" t="str">
        <f>IF(Eksplikatsioon!D765=0,"",Eksplikatsioon!D765)</f>
        <v/>
      </c>
      <c r="E764" s="75"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3">
      <c r="A765" s="33" t="str">
        <f>IF(Eksplikatsioon!A766=0,"",Eksplikatsioon!A766)</f>
        <v/>
      </c>
      <c r="B765" s="77" t="str">
        <f>IF(Eksplikatsioon!B766=0,"",Eksplikatsioon!B766)</f>
        <v/>
      </c>
      <c r="C765" s="33" t="str">
        <f>IF(Eksplikatsioon!C766=0,"",Eksplikatsioon!C766)</f>
        <v/>
      </c>
      <c r="D765" s="33" t="str">
        <f>IF(Eksplikatsioon!D766=0,"",Eksplikatsioon!D766)</f>
        <v/>
      </c>
      <c r="E765" s="75"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3">
      <c r="A766" s="33" t="str">
        <f>IF(Eksplikatsioon!A767=0,"",Eksplikatsioon!A767)</f>
        <v/>
      </c>
      <c r="B766" s="77" t="str">
        <f>IF(Eksplikatsioon!B767=0,"",Eksplikatsioon!B767)</f>
        <v/>
      </c>
      <c r="C766" s="33" t="str">
        <f>IF(Eksplikatsioon!C767=0,"",Eksplikatsioon!C767)</f>
        <v/>
      </c>
      <c r="D766" s="33" t="str">
        <f>IF(Eksplikatsioon!D767=0,"",Eksplikatsioon!D767)</f>
        <v/>
      </c>
      <c r="E766" s="75"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3">
      <c r="A767" s="33" t="str">
        <f>IF(Eksplikatsioon!A768=0,"",Eksplikatsioon!A768)</f>
        <v/>
      </c>
      <c r="B767" s="77" t="str">
        <f>IF(Eksplikatsioon!B768=0,"",Eksplikatsioon!B768)</f>
        <v/>
      </c>
      <c r="C767" s="33" t="str">
        <f>IF(Eksplikatsioon!C768=0,"",Eksplikatsioon!C768)</f>
        <v/>
      </c>
      <c r="D767" s="33" t="str">
        <f>IF(Eksplikatsioon!D768=0,"",Eksplikatsioon!D768)</f>
        <v/>
      </c>
      <c r="E767" s="75"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3">
      <c r="A768" s="33" t="str">
        <f>IF(Eksplikatsioon!A769=0,"",Eksplikatsioon!A769)</f>
        <v/>
      </c>
      <c r="B768" s="77" t="str">
        <f>IF(Eksplikatsioon!B769=0,"",Eksplikatsioon!B769)</f>
        <v/>
      </c>
      <c r="C768" s="33" t="str">
        <f>IF(Eksplikatsioon!C769=0,"",Eksplikatsioon!C769)</f>
        <v/>
      </c>
      <c r="D768" s="33" t="str">
        <f>IF(Eksplikatsioon!D769=0,"",Eksplikatsioon!D769)</f>
        <v/>
      </c>
      <c r="E768" s="75"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3">
      <c r="A769" s="33" t="str">
        <f>IF(Eksplikatsioon!A770=0,"",Eksplikatsioon!A770)</f>
        <v/>
      </c>
      <c r="B769" s="77" t="str">
        <f>IF(Eksplikatsioon!B770=0,"",Eksplikatsioon!B770)</f>
        <v/>
      </c>
      <c r="C769" s="33" t="str">
        <f>IF(Eksplikatsioon!C770=0,"",Eksplikatsioon!C770)</f>
        <v/>
      </c>
      <c r="D769" s="33" t="str">
        <f>IF(Eksplikatsioon!D770=0,"",Eksplikatsioon!D770)</f>
        <v/>
      </c>
      <c r="E769" s="75"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3">
      <c r="A770" s="33" t="str">
        <f>IF(Eksplikatsioon!A771=0,"",Eksplikatsioon!A771)</f>
        <v/>
      </c>
      <c r="B770" s="77" t="str">
        <f>IF(Eksplikatsioon!B771=0,"",Eksplikatsioon!B771)</f>
        <v/>
      </c>
      <c r="C770" s="33" t="str">
        <f>IF(Eksplikatsioon!C771=0,"",Eksplikatsioon!C771)</f>
        <v/>
      </c>
      <c r="D770" s="33" t="str">
        <f>IF(Eksplikatsioon!D771=0,"",Eksplikatsioon!D771)</f>
        <v/>
      </c>
      <c r="E770" s="75"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3">
      <c r="A771" s="33" t="str">
        <f>IF(Eksplikatsioon!A772=0,"",Eksplikatsioon!A772)</f>
        <v/>
      </c>
      <c r="B771" s="77" t="str">
        <f>IF(Eksplikatsioon!B772=0,"",Eksplikatsioon!B772)</f>
        <v/>
      </c>
      <c r="C771" s="33" t="str">
        <f>IF(Eksplikatsioon!C772=0,"",Eksplikatsioon!C772)</f>
        <v/>
      </c>
      <c r="D771" s="33" t="str">
        <f>IF(Eksplikatsioon!D772=0,"",Eksplikatsioon!D772)</f>
        <v/>
      </c>
      <c r="E771" s="75"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3">
      <c r="A772" s="33" t="str">
        <f>IF(Eksplikatsioon!A773=0,"",Eksplikatsioon!A773)</f>
        <v/>
      </c>
      <c r="B772" s="77" t="str">
        <f>IF(Eksplikatsioon!B773=0,"",Eksplikatsioon!B773)</f>
        <v/>
      </c>
      <c r="C772" s="33" t="str">
        <f>IF(Eksplikatsioon!C773=0,"",Eksplikatsioon!C773)</f>
        <v/>
      </c>
      <c r="D772" s="33" t="str">
        <f>IF(Eksplikatsioon!D773=0,"",Eksplikatsioon!D773)</f>
        <v/>
      </c>
      <c r="E772" s="75"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3">
      <c r="A773" s="33" t="str">
        <f>IF(Eksplikatsioon!A774=0,"",Eksplikatsioon!A774)</f>
        <v/>
      </c>
      <c r="B773" s="77" t="str">
        <f>IF(Eksplikatsioon!B774=0,"",Eksplikatsioon!B774)</f>
        <v/>
      </c>
      <c r="C773" s="33" t="str">
        <f>IF(Eksplikatsioon!C774=0,"",Eksplikatsioon!C774)</f>
        <v/>
      </c>
      <c r="D773" s="33" t="str">
        <f>IF(Eksplikatsioon!D774=0,"",Eksplikatsioon!D774)</f>
        <v/>
      </c>
      <c r="E773" s="75"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3">
      <c r="A774" s="33" t="str">
        <f>IF(Eksplikatsioon!A775=0,"",Eksplikatsioon!A775)</f>
        <v/>
      </c>
      <c r="B774" s="77" t="str">
        <f>IF(Eksplikatsioon!B775=0,"",Eksplikatsioon!B775)</f>
        <v/>
      </c>
      <c r="C774" s="33" t="str">
        <f>IF(Eksplikatsioon!C775=0,"",Eksplikatsioon!C775)</f>
        <v/>
      </c>
      <c r="D774" s="33" t="str">
        <f>IF(Eksplikatsioon!D775=0,"",Eksplikatsioon!D775)</f>
        <v/>
      </c>
      <c r="E774" s="75"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3">
      <c r="A775" s="33" t="str">
        <f>IF(Eksplikatsioon!A776=0,"",Eksplikatsioon!A776)</f>
        <v/>
      </c>
      <c r="B775" s="77" t="str">
        <f>IF(Eksplikatsioon!B776=0,"",Eksplikatsioon!B776)</f>
        <v/>
      </c>
      <c r="C775" s="33" t="str">
        <f>IF(Eksplikatsioon!C776=0,"",Eksplikatsioon!C776)</f>
        <v/>
      </c>
      <c r="D775" s="33" t="str">
        <f>IF(Eksplikatsioon!D776=0,"",Eksplikatsioon!D776)</f>
        <v/>
      </c>
      <c r="E775" s="75"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3">
      <c r="A776" s="33" t="str">
        <f>IF(Eksplikatsioon!A777=0,"",Eksplikatsioon!A777)</f>
        <v/>
      </c>
      <c r="B776" s="77" t="str">
        <f>IF(Eksplikatsioon!B777=0,"",Eksplikatsioon!B777)</f>
        <v/>
      </c>
      <c r="C776" s="33" t="str">
        <f>IF(Eksplikatsioon!C777=0,"",Eksplikatsioon!C777)</f>
        <v/>
      </c>
      <c r="D776" s="33" t="str">
        <f>IF(Eksplikatsioon!D777=0,"",Eksplikatsioon!D777)</f>
        <v/>
      </c>
      <c r="E776" s="75"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3">
      <c r="A777" s="33" t="str">
        <f>IF(Eksplikatsioon!A778=0,"",Eksplikatsioon!A778)</f>
        <v/>
      </c>
      <c r="B777" s="77" t="str">
        <f>IF(Eksplikatsioon!B778=0,"",Eksplikatsioon!B778)</f>
        <v/>
      </c>
      <c r="C777" s="33" t="str">
        <f>IF(Eksplikatsioon!C778=0,"",Eksplikatsioon!C778)</f>
        <v/>
      </c>
      <c r="D777" s="33" t="str">
        <f>IF(Eksplikatsioon!D778=0,"",Eksplikatsioon!D778)</f>
        <v/>
      </c>
      <c r="E777" s="75"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3">
      <c r="A778" s="33" t="str">
        <f>IF(Eksplikatsioon!A779=0,"",Eksplikatsioon!A779)</f>
        <v/>
      </c>
      <c r="B778" s="77" t="str">
        <f>IF(Eksplikatsioon!B779=0,"",Eksplikatsioon!B779)</f>
        <v/>
      </c>
      <c r="C778" s="33" t="str">
        <f>IF(Eksplikatsioon!C779=0,"",Eksplikatsioon!C779)</f>
        <v/>
      </c>
      <c r="D778" s="33" t="str">
        <f>IF(Eksplikatsioon!D779=0,"",Eksplikatsioon!D779)</f>
        <v/>
      </c>
      <c r="E778" s="75"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3">
      <c r="A779" s="33" t="str">
        <f>IF(Eksplikatsioon!A780=0,"",Eksplikatsioon!A780)</f>
        <v/>
      </c>
      <c r="B779" s="77" t="str">
        <f>IF(Eksplikatsioon!B780=0,"",Eksplikatsioon!B780)</f>
        <v/>
      </c>
      <c r="C779" s="33" t="str">
        <f>IF(Eksplikatsioon!C780=0,"",Eksplikatsioon!C780)</f>
        <v/>
      </c>
      <c r="D779" s="33" t="str">
        <f>IF(Eksplikatsioon!D780=0,"",Eksplikatsioon!D780)</f>
        <v/>
      </c>
      <c r="E779" s="75"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3">
      <c r="A780" s="33" t="str">
        <f>IF(Eksplikatsioon!A781=0,"",Eksplikatsioon!A781)</f>
        <v/>
      </c>
      <c r="B780" s="77" t="str">
        <f>IF(Eksplikatsioon!B781=0,"",Eksplikatsioon!B781)</f>
        <v/>
      </c>
      <c r="C780" s="33" t="str">
        <f>IF(Eksplikatsioon!C781=0,"",Eksplikatsioon!C781)</f>
        <v/>
      </c>
      <c r="D780" s="33" t="str">
        <f>IF(Eksplikatsioon!D781=0,"",Eksplikatsioon!D781)</f>
        <v/>
      </c>
      <c r="E780" s="75"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3">
      <c r="A781" s="33" t="str">
        <f>IF(Eksplikatsioon!A782=0,"",Eksplikatsioon!A782)</f>
        <v/>
      </c>
      <c r="B781" s="77" t="str">
        <f>IF(Eksplikatsioon!B782=0,"",Eksplikatsioon!B782)</f>
        <v/>
      </c>
      <c r="C781" s="33" t="str">
        <f>IF(Eksplikatsioon!C782=0,"",Eksplikatsioon!C782)</f>
        <v/>
      </c>
      <c r="D781" s="33" t="str">
        <f>IF(Eksplikatsioon!D782=0,"",Eksplikatsioon!D782)</f>
        <v/>
      </c>
      <c r="E781" s="75"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3">
      <c r="A782" s="33" t="str">
        <f>IF(Eksplikatsioon!A783=0,"",Eksplikatsioon!A783)</f>
        <v/>
      </c>
      <c r="B782" s="77" t="str">
        <f>IF(Eksplikatsioon!B783=0,"",Eksplikatsioon!B783)</f>
        <v/>
      </c>
      <c r="C782" s="33" t="str">
        <f>IF(Eksplikatsioon!C783=0,"",Eksplikatsioon!C783)</f>
        <v/>
      </c>
      <c r="D782" s="33" t="str">
        <f>IF(Eksplikatsioon!D783=0,"",Eksplikatsioon!D783)</f>
        <v/>
      </c>
      <c r="E782" s="75"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3">
      <c r="A783" s="33" t="str">
        <f>IF(Eksplikatsioon!A784=0,"",Eksplikatsioon!A784)</f>
        <v/>
      </c>
      <c r="B783" s="77" t="str">
        <f>IF(Eksplikatsioon!B784=0,"",Eksplikatsioon!B784)</f>
        <v/>
      </c>
      <c r="C783" s="33" t="str">
        <f>IF(Eksplikatsioon!C784=0,"",Eksplikatsioon!C784)</f>
        <v/>
      </c>
      <c r="D783" s="33" t="str">
        <f>IF(Eksplikatsioon!D784=0,"",Eksplikatsioon!D784)</f>
        <v/>
      </c>
      <c r="E783" s="75"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3">
      <c r="A784" s="33" t="str">
        <f>IF(Eksplikatsioon!A785=0,"",Eksplikatsioon!A785)</f>
        <v/>
      </c>
      <c r="B784" s="77" t="str">
        <f>IF(Eksplikatsioon!B785=0,"",Eksplikatsioon!B785)</f>
        <v/>
      </c>
      <c r="C784" s="33" t="str">
        <f>IF(Eksplikatsioon!C785=0,"",Eksplikatsioon!C785)</f>
        <v/>
      </c>
      <c r="D784" s="33" t="str">
        <f>IF(Eksplikatsioon!D785=0,"",Eksplikatsioon!D785)</f>
        <v/>
      </c>
      <c r="E784" s="75"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3">
      <c r="A785" s="33" t="str">
        <f>IF(Eksplikatsioon!A786=0,"",Eksplikatsioon!A786)</f>
        <v/>
      </c>
      <c r="B785" s="77" t="str">
        <f>IF(Eksplikatsioon!B786=0,"",Eksplikatsioon!B786)</f>
        <v/>
      </c>
      <c r="C785" s="33" t="str">
        <f>IF(Eksplikatsioon!C786=0,"",Eksplikatsioon!C786)</f>
        <v/>
      </c>
      <c r="D785" s="33" t="str">
        <f>IF(Eksplikatsioon!D786=0,"",Eksplikatsioon!D786)</f>
        <v/>
      </c>
      <c r="E785" s="75"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3">
      <c r="A786" s="33" t="str">
        <f>IF(Eksplikatsioon!A787=0,"",Eksplikatsioon!A787)</f>
        <v/>
      </c>
      <c r="B786" s="77" t="str">
        <f>IF(Eksplikatsioon!B787=0,"",Eksplikatsioon!B787)</f>
        <v/>
      </c>
      <c r="C786" s="33" t="str">
        <f>IF(Eksplikatsioon!C787=0,"",Eksplikatsioon!C787)</f>
        <v/>
      </c>
      <c r="D786" s="33" t="str">
        <f>IF(Eksplikatsioon!D787=0,"",Eksplikatsioon!D787)</f>
        <v/>
      </c>
      <c r="E786" s="75"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3">
      <c r="A787" s="33" t="str">
        <f>IF(Eksplikatsioon!A788=0,"",Eksplikatsioon!A788)</f>
        <v/>
      </c>
      <c r="B787" s="77" t="str">
        <f>IF(Eksplikatsioon!B788=0,"",Eksplikatsioon!B788)</f>
        <v/>
      </c>
      <c r="C787" s="33" t="str">
        <f>IF(Eksplikatsioon!C788=0,"",Eksplikatsioon!C788)</f>
        <v/>
      </c>
      <c r="D787" s="33" t="str">
        <f>IF(Eksplikatsioon!D788=0,"",Eksplikatsioon!D788)</f>
        <v/>
      </c>
      <c r="E787" s="75"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3">
      <c r="A788" s="33" t="str">
        <f>IF(Eksplikatsioon!A789=0,"",Eksplikatsioon!A789)</f>
        <v/>
      </c>
      <c r="B788" s="77" t="str">
        <f>IF(Eksplikatsioon!B789=0,"",Eksplikatsioon!B789)</f>
        <v/>
      </c>
      <c r="C788" s="33" t="str">
        <f>IF(Eksplikatsioon!C789=0,"",Eksplikatsioon!C789)</f>
        <v/>
      </c>
      <c r="D788" s="33" t="str">
        <f>IF(Eksplikatsioon!D789=0,"",Eksplikatsioon!D789)</f>
        <v/>
      </c>
      <c r="E788" s="75"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3">
      <c r="A789" s="33" t="str">
        <f>IF(Eksplikatsioon!A790=0,"",Eksplikatsioon!A790)</f>
        <v/>
      </c>
      <c r="B789" s="77" t="str">
        <f>IF(Eksplikatsioon!B790=0,"",Eksplikatsioon!B790)</f>
        <v/>
      </c>
      <c r="C789" s="33" t="str">
        <f>IF(Eksplikatsioon!C790=0,"",Eksplikatsioon!C790)</f>
        <v/>
      </c>
      <c r="D789" s="33" t="str">
        <f>IF(Eksplikatsioon!D790=0,"",Eksplikatsioon!D790)</f>
        <v/>
      </c>
      <c r="E789" s="75"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3">
      <c r="A790" s="33" t="str">
        <f>IF(Eksplikatsioon!A791=0,"",Eksplikatsioon!A791)</f>
        <v/>
      </c>
      <c r="B790" s="77" t="str">
        <f>IF(Eksplikatsioon!B791=0,"",Eksplikatsioon!B791)</f>
        <v/>
      </c>
      <c r="C790" s="33" t="str">
        <f>IF(Eksplikatsioon!C791=0,"",Eksplikatsioon!C791)</f>
        <v/>
      </c>
      <c r="D790" s="33" t="str">
        <f>IF(Eksplikatsioon!D791=0,"",Eksplikatsioon!D791)</f>
        <v/>
      </c>
      <c r="E790" s="75"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3">
      <c r="A791" s="33" t="str">
        <f>IF(Eksplikatsioon!A792=0,"",Eksplikatsioon!A792)</f>
        <v/>
      </c>
      <c r="B791" s="77" t="str">
        <f>IF(Eksplikatsioon!B792=0,"",Eksplikatsioon!B792)</f>
        <v/>
      </c>
      <c r="C791" s="33" t="str">
        <f>IF(Eksplikatsioon!C792=0,"",Eksplikatsioon!C792)</f>
        <v/>
      </c>
      <c r="D791" s="33" t="str">
        <f>IF(Eksplikatsioon!D792=0,"",Eksplikatsioon!D792)</f>
        <v/>
      </c>
      <c r="E791" s="75"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3">
      <c r="A792" s="33" t="str">
        <f>IF(Eksplikatsioon!A793=0,"",Eksplikatsioon!A793)</f>
        <v/>
      </c>
      <c r="B792" s="77" t="str">
        <f>IF(Eksplikatsioon!B793=0,"",Eksplikatsioon!B793)</f>
        <v/>
      </c>
      <c r="C792" s="33" t="str">
        <f>IF(Eksplikatsioon!C793=0,"",Eksplikatsioon!C793)</f>
        <v/>
      </c>
      <c r="D792" s="33" t="str">
        <f>IF(Eksplikatsioon!D793=0,"",Eksplikatsioon!D793)</f>
        <v/>
      </c>
      <c r="E792" s="75"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3">
      <c r="A793" s="33" t="str">
        <f>IF(Eksplikatsioon!A794=0,"",Eksplikatsioon!A794)</f>
        <v/>
      </c>
      <c r="B793" s="77" t="str">
        <f>IF(Eksplikatsioon!B794=0,"",Eksplikatsioon!B794)</f>
        <v/>
      </c>
      <c r="C793" s="33" t="str">
        <f>IF(Eksplikatsioon!C794=0,"",Eksplikatsioon!C794)</f>
        <v/>
      </c>
      <c r="D793" s="33" t="str">
        <f>IF(Eksplikatsioon!D794=0,"",Eksplikatsioon!D794)</f>
        <v/>
      </c>
      <c r="E793" s="75"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3">
      <c r="A794" s="33" t="str">
        <f>IF(Eksplikatsioon!A795=0,"",Eksplikatsioon!A795)</f>
        <v/>
      </c>
      <c r="B794" s="77" t="str">
        <f>IF(Eksplikatsioon!B795=0,"",Eksplikatsioon!B795)</f>
        <v/>
      </c>
      <c r="C794" s="33" t="str">
        <f>IF(Eksplikatsioon!C795=0,"",Eksplikatsioon!C795)</f>
        <v/>
      </c>
      <c r="D794" s="33" t="str">
        <f>IF(Eksplikatsioon!D795=0,"",Eksplikatsioon!D795)</f>
        <v/>
      </c>
      <c r="E794" s="75"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3">
      <c r="A795" s="33" t="str">
        <f>IF(Eksplikatsioon!A796=0,"",Eksplikatsioon!A796)</f>
        <v/>
      </c>
      <c r="B795" s="77" t="str">
        <f>IF(Eksplikatsioon!B796=0,"",Eksplikatsioon!B796)</f>
        <v/>
      </c>
      <c r="C795" s="33" t="str">
        <f>IF(Eksplikatsioon!C796=0,"",Eksplikatsioon!C796)</f>
        <v/>
      </c>
      <c r="D795" s="33" t="str">
        <f>IF(Eksplikatsioon!D796=0,"",Eksplikatsioon!D796)</f>
        <v/>
      </c>
      <c r="E795" s="75"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3">
      <c r="A796" s="33" t="str">
        <f>IF(Eksplikatsioon!A797=0,"",Eksplikatsioon!A797)</f>
        <v/>
      </c>
      <c r="B796" s="77" t="str">
        <f>IF(Eksplikatsioon!B797=0,"",Eksplikatsioon!B797)</f>
        <v/>
      </c>
      <c r="C796" s="33" t="str">
        <f>IF(Eksplikatsioon!C797=0,"",Eksplikatsioon!C797)</f>
        <v/>
      </c>
      <c r="D796" s="33" t="str">
        <f>IF(Eksplikatsioon!D797=0,"",Eksplikatsioon!D797)</f>
        <v/>
      </c>
      <c r="E796" s="75"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3">
      <c r="A797" s="33" t="str">
        <f>IF(Eksplikatsioon!A798=0,"",Eksplikatsioon!A798)</f>
        <v/>
      </c>
      <c r="B797" s="77" t="str">
        <f>IF(Eksplikatsioon!B798=0,"",Eksplikatsioon!B798)</f>
        <v/>
      </c>
      <c r="C797" s="33" t="str">
        <f>IF(Eksplikatsioon!C798=0,"",Eksplikatsioon!C798)</f>
        <v/>
      </c>
      <c r="D797" s="33" t="str">
        <f>IF(Eksplikatsioon!D798=0,"",Eksplikatsioon!D798)</f>
        <v/>
      </c>
      <c r="E797" s="75"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3">
      <c r="A798" s="33" t="str">
        <f>IF(Eksplikatsioon!A799=0,"",Eksplikatsioon!A799)</f>
        <v/>
      </c>
      <c r="B798" s="77" t="str">
        <f>IF(Eksplikatsioon!B799=0,"",Eksplikatsioon!B799)</f>
        <v/>
      </c>
      <c r="C798" s="33" t="str">
        <f>IF(Eksplikatsioon!C799=0,"",Eksplikatsioon!C799)</f>
        <v/>
      </c>
      <c r="D798" s="33" t="str">
        <f>IF(Eksplikatsioon!D799=0,"",Eksplikatsioon!D799)</f>
        <v/>
      </c>
      <c r="E798" s="75"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3">
      <c r="A799" s="33" t="str">
        <f>IF(Eksplikatsioon!A800=0,"",Eksplikatsioon!A800)</f>
        <v/>
      </c>
      <c r="B799" s="77" t="str">
        <f>IF(Eksplikatsioon!B800=0,"",Eksplikatsioon!B800)</f>
        <v/>
      </c>
      <c r="C799" s="33" t="str">
        <f>IF(Eksplikatsioon!C800=0,"",Eksplikatsioon!C800)</f>
        <v/>
      </c>
      <c r="D799" s="33" t="str">
        <f>IF(Eksplikatsioon!D800=0,"",Eksplikatsioon!D800)</f>
        <v/>
      </c>
      <c r="E799" s="75"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3">
      <c r="A800" s="33" t="str">
        <f>IF(Eksplikatsioon!A801=0,"",Eksplikatsioon!A801)</f>
        <v/>
      </c>
      <c r="B800" s="77" t="str">
        <f>IF(Eksplikatsioon!B801=0,"",Eksplikatsioon!B801)</f>
        <v/>
      </c>
      <c r="C800" s="33" t="str">
        <f>IF(Eksplikatsioon!C801=0,"",Eksplikatsioon!C801)</f>
        <v/>
      </c>
      <c r="D800" s="33" t="str">
        <f>IF(Eksplikatsioon!D801=0,"",Eksplikatsioon!D801)</f>
        <v/>
      </c>
      <c r="E800" s="75"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3">
      <c r="A801" s="33" t="str">
        <f>IF(Eksplikatsioon!A802=0,"",Eksplikatsioon!A802)</f>
        <v/>
      </c>
      <c r="B801" s="77" t="str">
        <f>IF(Eksplikatsioon!B802=0,"",Eksplikatsioon!B802)</f>
        <v/>
      </c>
      <c r="C801" s="33" t="str">
        <f>IF(Eksplikatsioon!C802=0,"",Eksplikatsioon!C802)</f>
        <v/>
      </c>
      <c r="D801" s="33" t="str">
        <f>IF(Eksplikatsioon!D802=0,"",Eksplikatsioon!D802)</f>
        <v/>
      </c>
      <c r="E801" s="75"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3">
      <c r="A802" s="33" t="str">
        <f>IF(Eksplikatsioon!A803=0,"",Eksplikatsioon!A803)</f>
        <v/>
      </c>
      <c r="B802" s="77" t="str">
        <f>IF(Eksplikatsioon!B803=0,"",Eksplikatsioon!B803)</f>
        <v/>
      </c>
      <c r="C802" s="33" t="str">
        <f>IF(Eksplikatsioon!C803=0,"",Eksplikatsioon!C803)</f>
        <v/>
      </c>
      <c r="D802" s="33" t="str">
        <f>IF(Eksplikatsioon!D803=0,"",Eksplikatsioon!D803)</f>
        <v/>
      </c>
      <c r="E802" s="75"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3">
      <c r="A803" s="33" t="str">
        <f>IF(Eksplikatsioon!A804=0,"",Eksplikatsioon!A804)</f>
        <v/>
      </c>
      <c r="B803" s="77" t="str">
        <f>IF(Eksplikatsioon!B804=0,"",Eksplikatsioon!B804)</f>
        <v/>
      </c>
      <c r="C803" s="33" t="str">
        <f>IF(Eksplikatsioon!C804=0,"",Eksplikatsioon!C804)</f>
        <v/>
      </c>
      <c r="D803" s="33" t="str">
        <f>IF(Eksplikatsioon!D804=0,"",Eksplikatsioon!D804)</f>
        <v/>
      </c>
      <c r="E803" s="75"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3">
      <c r="A804" s="33" t="str">
        <f>IF(Eksplikatsioon!A805=0,"",Eksplikatsioon!A805)</f>
        <v/>
      </c>
      <c r="B804" s="77" t="str">
        <f>IF(Eksplikatsioon!B805=0,"",Eksplikatsioon!B805)</f>
        <v/>
      </c>
      <c r="C804" s="33" t="str">
        <f>IF(Eksplikatsioon!C805=0,"",Eksplikatsioon!C805)</f>
        <v/>
      </c>
      <c r="D804" s="33" t="str">
        <f>IF(Eksplikatsioon!D805=0,"",Eksplikatsioon!D805)</f>
        <v/>
      </c>
      <c r="E804" s="75"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3">
      <c r="A805" s="33" t="str">
        <f>IF(Eksplikatsioon!A806=0,"",Eksplikatsioon!A806)</f>
        <v/>
      </c>
      <c r="B805" s="77" t="str">
        <f>IF(Eksplikatsioon!B806=0,"",Eksplikatsioon!B806)</f>
        <v/>
      </c>
      <c r="C805" s="33" t="str">
        <f>IF(Eksplikatsioon!C806=0,"",Eksplikatsioon!C806)</f>
        <v/>
      </c>
      <c r="D805" s="33" t="str">
        <f>IF(Eksplikatsioon!D806=0,"",Eksplikatsioon!D806)</f>
        <v/>
      </c>
      <c r="E805" s="75"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3">
      <c r="A806" s="33" t="str">
        <f>IF(Eksplikatsioon!A807=0,"",Eksplikatsioon!A807)</f>
        <v/>
      </c>
      <c r="B806" s="77" t="str">
        <f>IF(Eksplikatsioon!B807=0,"",Eksplikatsioon!B807)</f>
        <v/>
      </c>
      <c r="C806" s="33" t="str">
        <f>IF(Eksplikatsioon!C807=0,"",Eksplikatsioon!C807)</f>
        <v/>
      </c>
      <c r="D806" s="33" t="str">
        <f>IF(Eksplikatsioon!D807=0,"",Eksplikatsioon!D807)</f>
        <v/>
      </c>
      <c r="E806" s="75"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3">
      <c r="A807" s="33" t="str">
        <f>IF(Eksplikatsioon!A808=0,"",Eksplikatsioon!A808)</f>
        <v/>
      </c>
      <c r="B807" s="77" t="str">
        <f>IF(Eksplikatsioon!B808=0,"",Eksplikatsioon!B808)</f>
        <v/>
      </c>
      <c r="C807" s="33" t="str">
        <f>IF(Eksplikatsioon!C808=0,"",Eksplikatsioon!C808)</f>
        <v/>
      </c>
      <c r="D807" s="33" t="str">
        <f>IF(Eksplikatsioon!D808=0,"",Eksplikatsioon!D808)</f>
        <v/>
      </c>
      <c r="E807" s="75"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3">
      <c r="A808" s="33" t="str">
        <f>IF(Eksplikatsioon!A809=0,"",Eksplikatsioon!A809)</f>
        <v/>
      </c>
      <c r="B808" s="77" t="str">
        <f>IF(Eksplikatsioon!B809=0,"",Eksplikatsioon!B809)</f>
        <v/>
      </c>
      <c r="C808" s="33" t="str">
        <f>IF(Eksplikatsioon!C809=0,"",Eksplikatsioon!C809)</f>
        <v/>
      </c>
      <c r="D808" s="33" t="str">
        <f>IF(Eksplikatsioon!D809=0,"",Eksplikatsioon!D809)</f>
        <v/>
      </c>
      <c r="E808" s="75"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3">
      <c r="A809" s="33" t="str">
        <f>IF(Eksplikatsioon!A810=0,"",Eksplikatsioon!A810)</f>
        <v/>
      </c>
      <c r="B809" s="77" t="str">
        <f>IF(Eksplikatsioon!B810=0,"",Eksplikatsioon!B810)</f>
        <v/>
      </c>
      <c r="C809" s="33" t="str">
        <f>IF(Eksplikatsioon!C810=0,"",Eksplikatsioon!C810)</f>
        <v/>
      </c>
      <c r="D809" s="33" t="str">
        <f>IF(Eksplikatsioon!D810=0,"",Eksplikatsioon!D810)</f>
        <v/>
      </c>
      <c r="E809" s="75"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3">
      <c r="A810" s="33" t="str">
        <f>IF(Eksplikatsioon!A811=0,"",Eksplikatsioon!A811)</f>
        <v/>
      </c>
      <c r="B810" s="77" t="str">
        <f>IF(Eksplikatsioon!B811=0,"",Eksplikatsioon!B811)</f>
        <v/>
      </c>
      <c r="C810" s="33" t="str">
        <f>IF(Eksplikatsioon!C811=0,"",Eksplikatsioon!C811)</f>
        <v/>
      </c>
      <c r="D810" s="33" t="str">
        <f>IF(Eksplikatsioon!D811=0,"",Eksplikatsioon!D811)</f>
        <v/>
      </c>
      <c r="E810" s="75"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3">
      <c r="A811" s="33" t="str">
        <f>IF(Eksplikatsioon!A812=0,"",Eksplikatsioon!A812)</f>
        <v/>
      </c>
      <c r="B811" s="77" t="str">
        <f>IF(Eksplikatsioon!B812=0,"",Eksplikatsioon!B812)</f>
        <v/>
      </c>
      <c r="C811" s="33" t="str">
        <f>IF(Eksplikatsioon!C812=0,"",Eksplikatsioon!C812)</f>
        <v/>
      </c>
      <c r="D811" s="33" t="str">
        <f>IF(Eksplikatsioon!D812=0,"",Eksplikatsioon!D812)</f>
        <v/>
      </c>
      <c r="E811" s="75"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3">
      <c r="A812" s="33" t="str">
        <f>IF(Eksplikatsioon!A813=0,"",Eksplikatsioon!A813)</f>
        <v/>
      </c>
      <c r="B812" s="77" t="str">
        <f>IF(Eksplikatsioon!B813=0,"",Eksplikatsioon!B813)</f>
        <v/>
      </c>
      <c r="C812" s="33" t="str">
        <f>IF(Eksplikatsioon!C813=0,"",Eksplikatsioon!C813)</f>
        <v/>
      </c>
      <c r="D812" s="33" t="str">
        <f>IF(Eksplikatsioon!D813=0,"",Eksplikatsioon!D813)</f>
        <v/>
      </c>
      <c r="E812" s="75"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3">
      <c r="A813" s="33" t="str">
        <f>IF(Eksplikatsioon!A814=0,"",Eksplikatsioon!A814)</f>
        <v/>
      </c>
      <c r="B813" s="77" t="str">
        <f>IF(Eksplikatsioon!B814=0,"",Eksplikatsioon!B814)</f>
        <v/>
      </c>
      <c r="C813" s="33" t="str">
        <f>IF(Eksplikatsioon!C814=0,"",Eksplikatsioon!C814)</f>
        <v/>
      </c>
      <c r="D813" s="33" t="str">
        <f>IF(Eksplikatsioon!D814=0,"",Eksplikatsioon!D814)</f>
        <v/>
      </c>
      <c r="E813" s="75"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3">
      <c r="A814" s="33" t="str">
        <f>IF(Eksplikatsioon!A815=0,"",Eksplikatsioon!A815)</f>
        <v/>
      </c>
      <c r="B814" s="77" t="str">
        <f>IF(Eksplikatsioon!B815=0,"",Eksplikatsioon!B815)</f>
        <v/>
      </c>
      <c r="C814" s="33" t="str">
        <f>IF(Eksplikatsioon!C815=0,"",Eksplikatsioon!C815)</f>
        <v/>
      </c>
      <c r="D814" s="33" t="str">
        <f>IF(Eksplikatsioon!D815=0,"",Eksplikatsioon!D815)</f>
        <v/>
      </c>
      <c r="E814" s="75"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3">
      <c r="A815" s="33" t="str">
        <f>IF(Eksplikatsioon!A816=0,"",Eksplikatsioon!A816)</f>
        <v/>
      </c>
      <c r="B815" s="77" t="str">
        <f>IF(Eksplikatsioon!B816=0,"",Eksplikatsioon!B816)</f>
        <v/>
      </c>
      <c r="C815" s="33" t="str">
        <f>IF(Eksplikatsioon!C816=0,"",Eksplikatsioon!C816)</f>
        <v/>
      </c>
      <c r="D815" s="33" t="str">
        <f>IF(Eksplikatsioon!D816=0,"",Eksplikatsioon!D816)</f>
        <v/>
      </c>
      <c r="E815" s="75"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3">
      <c r="A816" s="33" t="str">
        <f>IF(Eksplikatsioon!A817=0,"",Eksplikatsioon!A817)</f>
        <v/>
      </c>
      <c r="B816" s="77" t="str">
        <f>IF(Eksplikatsioon!B817=0,"",Eksplikatsioon!B817)</f>
        <v/>
      </c>
      <c r="C816" s="33" t="str">
        <f>IF(Eksplikatsioon!C817=0,"",Eksplikatsioon!C817)</f>
        <v/>
      </c>
      <c r="D816" s="33" t="str">
        <f>IF(Eksplikatsioon!D817=0,"",Eksplikatsioon!D817)</f>
        <v/>
      </c>
      <c r="E816" s="75"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3">
      <c r="A817" s="33" t="str">
        <f>IF(Eksplikatsioon!A818=0,"",Eksplikatsioon!A818)</f>
        <v/>
      </c>
      <c r="B817" s="77" t="str">
        <f>IF(Eksplikatsioon!B818=0,"",Eksplikatsioon!B818)</f>
        <v/>
      </c>
      <c r="C817" s="33" t="str">
        <f>IF(Eksplikatsioon!C818=0,"",Eksplikatsioon!C818)</f>
        <v/>
      </c>
      <c r="D817" s="33" t="str">
        <f>IF(Eksplikatsioon!D818=0,"",Eksplikatsioon!D818)</f>
        <v/>
      </c>
      <c r="E817" s="75"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3">
      <c r="A818" s="33" t="str">
        <f>IF(Eksplikatsioon!A819=0,"",Eksplikatsioon!A819)</f>
        <v/>
      </c>
      <c r="B818" s="77" t="str">
        <f>IF(Eksplikatsioon!B819=0,"",Eksplikatsioon!B819)</f>
        <v/>
      </c>
      <c r="C818" s="33" t="str">
        <f>IF(Eksplikatsioon!C819=0,"",Eksplikatsioon!C819)</f>
        <v/>
      </c>
      <c r="D818" s="33" t="str">
        <f>IF(Eksplikatsioon!D819=0,"",Eksplikatsioon!D819)</f>
        <v/>
      </c>
      <c r="E818" s="75"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3">
      <c r="A819" s="33" t="str">
        <f>IF(Eksplikatsioon!A820=0,"",Eksplikatsioon!A820)</f>
        <v/>
      </c>
      <c r="B819" s="77" t="str">
        <f>IF(Eksplikatsioon!B820=0,"",Eksplikatsioon!B820)</f>
        <v/>
      </c>
      <c r="C819" s="33" t="str">
        <f>IF(Eksplikatsioon!C820=0,"",Eksplikatsioon!C820)</f>
        <v/>
      </c>
      <c r="D819" s="33" t="str">
        <f>IF(Eksplikatsioon!D820=0,"",Eksplikatsioon!D820)</f>
        <v/>
      </c>
      <c r="E819" s="75"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3">
      <c r="A820" s="33" t="str">
        <f>IF(Eksplikatsioon!A821=0,"",Eksplikatsioon!A821)</f>
        <v/>
      </c>
      <c r="B820" s="77" t="str">
        <f>IF(Eksplikatsioon!B821=0,"",Eksplikatsioon!B821)</f>
        <v/>
      </c>
      <c r="C820" s="33" t="str">
        <f>IF(Eksplikatsioon!C821=0,"",Eksplikatsioon!C821)</f>
        <v/>
      </c>
      <c r="D820" s="33" t="str">
        <f>IF(Eksplikatsioon!D821=0,"",Eksplikatsioon!D821)</f>
        <v/>
      </c>
      <c r="E820" s="75"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3">
      <c r="A821" s="33" t="str">
        <f>IF(Eksplikatsioon!A822=0,"",Eksplikatsioon!A822)</f>
        <v/>
      </c>
      <c r="B821" s="77" t="str">
        <f>IF(Eksplikatsioon!B822=0,"",Eksplikatsioon!B822)</f>
        <v/>
      </c>
      <c r="C821" s="33" t="str">
        <f>IF(Eksplikatsioon!C822=0,"",Eksplikatsioon!C822)</f>
        <v/>
      </c>
      <c r="D821" s="33" t="str">
        <f>IF(Eksplikatsioon!D822=0,"",Eksplikatsioon!D822)</f>
        <v/>
      </c>
      <c r="E821" s="75"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3">
      <c r="A822" s="33" t="str">
        <f>IF(Eksplikatsioon!A823=0,"",Eksplikatsioon!A823)</f>
        <v/>
      </c>
      <c r="B822" s="77" t="str">
        <f>IF(Eksplikatsioon!B823=0,"",Eksplikatsioon!B823)</f>
        <v/>
      </c>
      <c r="C822" s="33" t="str">
        <f>IF(Eksplikatsioon!C823=0,"",Eksplikatsioon!C823)</f>
        <v/>
      </c>
      <c r="D822" s="33" t="str">
        <f>IF(Eksplikatsioon!D823=0,"",Eksplikatsioon!D823)</f>
        <v/>
      </c>
      <c r="E822" s="75"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3">
      <c r="A823" s="33" t="str">
        <f>IF(Eksplikatsioon!A824=0,"",Eksplikatsioon!A824)</f>
        <v/>
      </c>
      <c r="B823" s="77" t="str">
        <f>IF(Eksplikatsioon!B824=0,"",Eksplikatsioon!B824)</f>
        <v/>
      </c>
      <c r="C823" s="33" t="str">
        <f>IF(Eksplikatsioon!C824=0,"",Eksplikatsioon!C824)</f>
        <v/>
      </c>
      <c r="D823" s="33" t="str">
        <f>IF(Eksplikatsioon!D824=0,"",Eksplikatsioon!D824)</f>
        <v/>
      </c>
      <c r="E823" s="75"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3">
      <c r="A824" s="33" t="str">
        <f>IF(Eksplikatsioon!A825=0,"",Eksplikatsioon!A825)</f>
        <v/>
      </c>
      <c r="B824" s="77" t="str">
        <f>IF(Eksplikatsioon!B825=0,"",Eksplikatsioon!B825)</f>
        <v/>
      </c>
      <c r="C824" s="33" t="str">
        <f>IF(Eksplikatsioon!C825=0,"",Eksplikatsioon!C825)</f>
        <v/>
      </c>
      <c r="D824" s="33" t="str">
        <f>IF(Eksplikatsioon!D825=0,"",Eksplikatsioon!D825)</f>
        <v/>
      </c>
      <c r="E824" s="75"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3">
      <c r="A825" s="33" t="str">
        <f>IF(Eksplikatsioon!A826=0,"",Eksplikatsioon!A826)</f>
        <v/>
      </c>
      <c r="B825" s="77" t="str">
        <f>IF(Eksplikatsioon!B826=0,"",Eksplikatsioon!B826)</f>
        <v/>
      </c>
      <c r="C825" s="33" t="str">
        <f>IF(Eksplikatsioon!C826=0,"",Eksplikatsioon!C826)</f>
        <v/>
      </c>
      <c r="D825" s="33" t="str">
        <f>IF(Eksplikatsioon!D826=0,"",Eksplikatsioon!D826)</f>
        <v/>
      </c>
      <c r="E825" s="75"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3">
      <c r="A826" s="33" t="str">
        <f>IF(Eksplikatsioon!A827=0,"",Eksplikatsioon!A827)</f>
        <v/>
      </c>
      <c r="B826" s="77" t="str">
        <f>IF(Eksplikatsioon!B827=0,"",Eksplikatsioon!B827)</f>
        <v/>
      </c>
      <c r="C826" s="33" t="str">
        <f>IF(Eksplikatsioon!C827=0,"",Eksplikatsioon!C827)</f>
        <v/>
      </c>
      <c r="D826" s="33" t="str">
        <f>IF(Eksplikatsioon!D827=0,"",Eksplikatsioon!D827)</f>
        <v/>
      </c>
      <c r="E826" s="75"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3">
      <c r="A827" s="33" t="str">
        <f>IF(Eksplikatsioon!A828=0,"",Eksplikatsioon!A828)</f>
        <v/>
      </c>
      <c r="B827" s="77" t="str">
        <f>IF(Eksplikatsioon!B828=0,"",Eksplikatsioon!B828)</f>
        <v/>
      </c>
      <c r="C827" s="33" t="str">
        <f>IF(Eksplikatsioon!C828=0,"",Eksplikatsioon!C828)</f>
        <v/>
      </c>
      <c r="D827" s="33" t="str">
        <f>IF(Eksplikatsioon!D828=0,"",Eksplikatsioon!D828)</f>
        <v/>
      </c>
      <c r="E827" s="75"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3">
      <c r="A828" s="33" t="str">
        <f>IF(Eksplikatsioon!A829=0,"",Eksplikatsioon!A829)</f>
        <v/>
      </c>
      <c r="B828" s="77" t="str">
        <f>IF(Eksplikatsioon!B829=0,"",Eksplikatsioon!B829)</f>
        <v/>
      </c>
      <c r="C828" s="33" t="str">
        <f>IF(Eksplikatsioon!C829=0,"",Eksplikatsioon!C829)</f>
        <v/>
      </c>
      <c r="D828" s="33" t="str">
        <f>IF(Eksplikatsioon!D829=0,"",Eksplikatsioon!D829)</f>
        <v/>
      </c>
      <c r="E828" s="75"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3">
      <c r="A829" s="33" t="str">
        <f>IF(Eksplikatsioon!A830=0,"",Eksplikatsioon!A830)</f>
        <v/>
      </c>
      <c r="B829" s="77" t="str">
        <f>IF(Eksplikatsioon!B830=0,"",Eksplikatsioon!B830)</f>
        <v/>
      </c>
      <c r="C829" s="33" t="str">
        <f>IF(Eksplikatsioon!C830=0,"",Eksplikatsioon!C830)</f>
        <v/>
      </c>
      <c r="D829" s="33" t="str">
        <f>IF(Eksplikatsioon!D830=0,"",Eksplikatsioon!D830)</f>
        <v/>
      </c>
      <c r="E829" s="75"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3">
      <c r="A830" s="33" t="str">
        <f>IF(Eksplikatsioon!A831=0,"",Eksplikatsioon!A831)</f>
        <v/>
      </c>
      <c r="B830" s="77" t="str">
        <f>IF(Eksplikatsioon!B831=0,"",Eksplikatsioon!B831)</f>
        <v/>
      </c>
      <c r="C830" s="33" t="str">
        <f>IF(Eksplikatsioon!C831=0,"",Eksplikatsioon!C831)</f>
        <v/>
      </c>
      <c r="D830" s="33" t="str">
        <f>IF(Eksplikatsioon!D831=0,"",Eksplikatsioon!D831)</f>
        <v/>
      </c>
      <c r="E830" s="75"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3">
      <c r="A831" s="33" t="str">
        <f>IF(Eksplikatsioon!A832=0,"",Eksplikatsioon!A832)</f>
        <v/>
      </c>
      <c r="B831" s="77" t="str">
        <f>IF(Eksplikatsioon!B832=0,"",Eksplikatsioon!B832)</f>
        <v/>
      </c>
      <c r="C831" s="33" t="str">
        <f>IF(Eksplikatsioon!C832=0,"",Eksplikatsioon!C832)</f>
        <v/>
      </c>
      <c r="D831" s="33" t="str">
        <f>IF(Eksplikatsioon!D832=0,"",Eksplikatsioon!D832)</f>
        <v/>
      </c>
      <c r="E831" s="75"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3">
      <c r="A832" s="33" t="str">
        <f>IF(Eksplikatsioon!A833=0,"",Eksplikatsioon!A833)</f>
        <v/>
      </c>
      <c r="B832" s="77" t="str">
        <f>IF(Eksplikatsioon!B833=0,"",Eksplikatsioon!B833)</f>
        <v/>
      </c>
      <c r="C832" s="33" t="str">
        <f>IF(Eksplikatsioon!C833=0,"",Eksplikatsioon!C833)</f>
        <v/>
      </c>
      <c r="D832" s="33" t="str">
        <f>IF(Eksplikatsioon!D833=0,"",Eksplikatsioon!D833)</f>
        <v/>
      </c>
      <c r="E832" s="75"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3">
      <c r="A833" s="33" t="str">
        <f>IF(Eksplikatsioon!A834=0,"",Eksplikatsioon!A834)</f>
        <v/>
      </c>
      <c r="B833" s="77" t="str">
        <f>IF(Eksplikatsioon!B834=0,"",Eksplikatsioon!B834)</f>
        <v/>
      </c>
      <c r="C833" s="33" t="str">
        <f>IF(Eksplikatsioon!C834=0,"",Eksplikatsioon!C834)</f>
        <v/>
      </c>
      <c r="D833" s="33" t="str">
        <f>IF(Eksplikatsioon!D834=0,"",Eksplikatsioon!D834)</f>
        <v/>
      </c>
      <c r="E833" s="75"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3">
      <c r="A834" s="33" t="str">
        <f>IF(Eksplikatsioon!A835=0,"",Eksplikatsioon!A835)</f>
        <v/>
      </c>
      <c r="B834" s="77" t="str">
        <f>IF(Eksplikatsioon!B835=0,"",Eksplikatsioon!B835)</f>
        <v/>
      </c>
      <c r="C834" s="33" t="str">
        <f>IF(Eksplikatsioon!C835=0,"",Eksplikatsioon!C835)</f>
        <v/>
      </c>
      <c r="D834" s="33" t="str">
        <f>IF(Eksplikatsioon!D835=0,"",Eksplikatsioon!D835)</f>
        <v/>
      </c>
      <c r="E834" s="75"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3">
      <c r="A835" s="33" t="str">
        <f>IF(Eksplikatsioon!A836=0,"",Eksplikatsioon!A836)</f>
        <v/>
      </c>
      <c r="B835" s="77" t="str">
        <f>IF(Eksplikatsioon!B836=0,"",Eksplikatsioon!B836)</f>
        <v/>
      </c>
      <c r="C835" s="33" t="str">
        <f>IF(Eksplikatsioon!C836=0,"",Eksplikatsioon!C836)</f>
        <v/>
      </c>
      <c r="D835" s="33" t="str">
        <f>IF(Eksplikatsioon!D836=0,"",Eksplikatsioon!D836)</f>
        <v/>
      </c>
      <c r="E835" s="75"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3">
      <c r="A836" s="33" t="str">
        <f>IF(Eksplikatsioon!A837=0,"",Eksplikatsioon!A837)</f>
        <v/>
      </c>
      <c r="B836" s="77" t="str">
        <f>IF(Eksplikatsioon!B837=0,"",Eksplikatsioon!B837)</f>
        <v/>
      </c>
      <c r="C836" s="33" t="str">
        <f>IF(Eksplikatsioon!C837=0,"",Eksplikatsioon!C837)</f>
        <v/>
      </c>
      <c r="D836" s="33" t="str">
        <f>IF(Eksplikatsioon!D837=0,"",Eksplikatsioon!D837)</f>
        <v/>
      </c>
      <c r="E836" s="75"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3">
      <c r="A837" s="33" t="str">
        <f>IF(Eksplikatsioon!A838=0,"",Eksplikatsioon!A838)</f>
        <v/>
      </c>
      <c r="B837" s="77" t="str">
        <f>IF(Eksplikatsioon!B838=0,"",Eksplikatsioon!B838)</f>
        <v/>
      </c>
      <c r="C837" s="33" t="str">
        <f>IF(Eksplikatsioon!C838=0,"",Eksplikatsioon!C838)</f>
        <v/>
      </c>
      <c r="D837" s="33" t="str">
        <f>IF(Eksplikatsioon!D838=0,"",Eksplikatsioon!D838)</f>
        <v/>
      </c>
      <c r="E837" s="75"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3">
      <c r="A838" s="33" t="str">
        <f>IF(Eksplikatsioon!A839=0,"",Eksplikatsioon!A839)</f>
        <v/>
      </c>
      <c r="B838" s="77" t="str">
        <f>IF(Eksplikatsioon!B839=0,"",Eksplikatsioon!B839)</f>
        <v/>
      </c>
      <c r="C838" s="33" t="str">
        <f>IF(Eksplikatsioon!C839=0,"",Eksplikatsioon!C839)</f>
        <v/>
      </c>
      <c r="D838" s="33" t="str">
        <f>IF(Eksplikatsioon!D839=0,"",Eksplikatsioon!D839)</f>
        <v/>
      </c>
      <c r="E838" s="75"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3">
      <c r="A839" s="33" t="str">
        <f>IF(Eksplikatsioon!A840=0,"",Eksplikatsioon!A840)</f>
        <v/>
      </c>
      <c r="B839" s="77" t="str">
        <f>IF(Eksplikatsioon!B840=0,"",Eksplikatsioon!B840)</f>
        <v/>
      </c>
      <c r="C839" s="33" t="str">
        <f>IF(Eksplikatsioon!C840=0,"",Eksplikatsioon!C840)</f>
        <v/>
      </c>
      <c r="D839" s="33" t="str">
        <f>IF(Eksplikatsioon!D840=0,"",Eksplikatsioon!D840)</f>
        <v/>
      </c>
      <c r="E839" s="75"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3">
      <c r="A840" s="33" t="str">
        <f>IF(Eksplikatsioon!A841=0,"",Eksplikatsioon!A841)</f>
        <v/>
      </c>
      <c r="B840" s="77" t="str">
        <f>IF(Eksplikatsioon!B841=0,"",Eksplikatsioon!B841)</f>
        <v/>
      </c>
      <c r="C840" s="33" t="str">
        <f>IF(Eksplikatsioon!C841=0,"",Eksplikatsioon!C841)</f>
        <v/>
      </c>
      <c r="D840" s="33" t="str">
        <f>IF(Eksplikatsioon!D841=0,"",Eksplikatsioon!D841)</f>
        <v/>
      </c>
      <c r="E840" s="75"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3">
      <c r="A841" s="33" t="str">
        <f>IF(Eksplikatsioon!A842=0,"",Eksplikatsioon!A842)</f>
        <v/>
      </c>
      <c r="B841" s="77" t="str">
        <f>IF(Eksplikatsioon!B842=0,"",Eksplikatsioon!B842)</f>
        <v/>
      </c>
      <c r="C841" s="33" t="str">
        <f>IF(Eksplikatsioon!C842=0,"",Eksplikatsioon!C842)</f>
        <v/>
      </c>
      <c r="D841" s="33" t="str">
        <f>IF(Eksplikatsioon!D842=0,"",Eksplikatsioon!D842)</f>
        <v/>
      </c>
      <c r="E841" s="75"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3">
      <c r="A842" s="33" t="str">
        <f>IF(Eksplikatsioon!A843=0,"",Eksplikatsioon!A843)</f>
        <v/>
      </c>
      <c r="B842" s="77" t="str">
        <f>IF(Eksplikatsioon!B843=0,"",Eksplikatsioon!B843)</f>
        <v/>
      </c>
      <c r="C842" s="33" t="str">
        <f>IF(Eksplikatsioon!C843=0,"",Eksplikatsioon!C843)</f>
        <v/>
      </c>
      <c r="D842" s="33" t="str">
        <f>IF(Eksplikatsioon!D843=0,"",Eksplikatsioon!D843)</f>
        <v/>
      </c>
      <c r="E842" s="75"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3">
      <c r="A843" s="33" t="str">
        <f>IF(Eksplikatsioon!A844=0,"",Eksplikatsioon!A844)</f>
        <v/>
      </c>
      <c r="B843" s="77" t="str">
        <f>IF(Eksplikatsioon!B844=0,"",Eksplikatsioon!B844)</f>
        <v/>
      </c>
      <c r="C843" s="33" t="str">
        <f>IF(Eksplikatsioon!C844=0,"",Eksplikatsioon!C844)</f>
        <v/>
      </c>
      <c r="D843" s="33" t="str">
        <f>IF(Eksplikatsioon!D844=0,"",Eksplikatsioon!D844)</f>
        <v/>
      </c>
      <c r="E843" s="75"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3">
      <c r="A844" s="33" t="str">
        <f>IF(Eksplikatsioon!A845=0,"",Eksplikatsioon!A845)</f>
        <v/>
      </c>
      <c r="B844" s="77" t="str">
        <f>IF(Eksplikatsioon!B845=0,"",Eksplikatsioon!B845)</f>
        <v/>
      </c>
      <c r="C844" s="33" t="str">
        <f>IF(Eksplikatsioon!C845=0,"",Eksplikatsioon!C845)</f>
        <v/>
      </c>
      <c r="D844" s="33" t="str">
        <f>IF(Eksplikatsioon!D845=0,"",Eksplikatsioon!D845)</f>
        <v/>
      </c>
      <c r="E844" s="75"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3">
      <c r="A845" s="33" t="str">
        <f>IF(Eksplikatsioon!A846=0,"",Eksplikatsioon!A846)</f>
        <v/>
      </c>
      <c r="B845" s="77" t="str">
        <f>IF(Eksplikatsioon!B846=0,"",Eksplikatsioon!B846)</f>
        <v/>
      </c>
      <c r="C845" s="33" t="str">
        <f>IF(Eksplikatsioon!C846=0,"",Eksplikatsioon!C846)</f>
        <v/>
      </c>
      <c r="D845" s="33" t="str">
        <f>IF(Eksplikatsioon!D846=0,"",Eksplikatsioon!D846)</f>
        <v/>
      </c>
      <c r="E845" s="75"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3">
      <c r="A846" s="33" t="str">
        <f>IF(Eksplikatsioon!A847=0,"",Eksplikatsioon!A847)</f>
        <v/>
      </c>
      <c r="B846" s="77" t="str">
        <f>IF(Eksplikatsioon!B847=0,"",Eksplikatsioon!B847)</f>
        <v/>
      </c>
      <c r="C846" s="33" t="str">
        <f>IF(Eksplikatsioon!C847=0,"",Eksplikatsioon!C847)</f>
        <v/>
      </c>
      <c r="D846" s="33" t="str">
        <f>IF(Eksplikatsioon!D847=0,"",Eksplikatsioon!D847)</f>
        <v/>
      </c>
      <c r="E846" s="75"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3">
      <c r="A847" s="33" t="str">
        <f>IF(Eksplikatsioon!A848=0,"",Eksplikatsioon!A848)</f>
        <v/>
      </c>
      <c r="B847" s="77" t="str">
        <f>IF(Eksplikatsioon!B848=0,"",Eksplikatsioon!B848)</f>
        <v/>
      </c>
      <c r="C847" s="33" t="str">
        <f>IF(Eksplikatsioon!C848=0,"",Eksplikatsioon!C848)</f>
        <v/>
      </c>
      <c r="D847" s="33" t="str">
        <f>IF(Eksplikatsioon!D848=0,"",Eksplikatsioon!D848)</f>
        <v/>
      </c>
      <c r="E847" s="75"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3">
      <c r="A848" s="33" t="str">
        <f>IF(Eksplikatsioon!A849=0,"",Eksplikatsioon!A849)</f>
        <v/>
      </c>
      <c r="B848" s="77" t="str">
        <f>IF(Eksplikatsioon!B849=0,"",Eksplikatsioon!B849)</f>
        <v/>
      </c>
      <c r="C848" s="33" t="str">
        <f>IF(Eksplikatsioon!C849=0,"",Eksplikatsioon!C849)</f>
        <v/>
      </c>
      <c r="D848" s="33" t="str">
        <f>IF(Eksplikatsioon!D849=0,"",Eksplikatsioon!D849)</f>
        <v/>
      </c>
      <c r="E848" s="75"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3">
      <c r="A849" s="33" t="str">
        <f>IF(Eksplikatsioon!A850=0,"",Eksplikatsioon!A850)</f>
        <v/>
      </c>
      <c r="B849" s="77" t="str">
        <f>IF(Eksplikatsioon!B850=0,"",Eksplikatsioon!B850)</f>
        <v/>
      </c>
      <c r="C849" s="33" t="str">
        <f>IF(Eksplikatsioon!C850=0,"",Eksplikatsioon!C850)</f>
        <v/>
      </c>
      <c r="D849" s="33" t="str">
        <f>IF(Eksplikatsioon!D850=0,"",Eksplikatsioon!D850)</f>
        <v/>
      </c>
      <c r="E849" s="75"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3">
      <c r="A850" s="33" t="str">
        <f>IF(Eksplikatsioon!A851=0,"",Eksplikatsioon!A851)</f>
        <v/>
      </c>
      <c r="B850" s="77" t="str">
        <f>IF(Eksplikatsioon!B851=0,"",Eksplikatsioon!B851)</f>
        <v/>
      </c>
      <c r="C850" s="33" t="str">
        <f>IF(Eksplikatsioon!C851=0,"",Eksplikatsioon!C851)</f>
        <v/>
      </c>
      <c r="D850" s="33" t="str">
        <f>IF(Eksplikatsioon!D851=0,"",Eksplikatsioon!D851)</f>
        <v/>
      </c>
      <c r="E850" s="75"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3">
      <c r="A851" s="33" t="str">
        <f>IF(Eksplikatsioon!A852=0,"",Eksplikatsioon!A852)</f>
        <v/>
      </c>
      <c r="B851" s="77" t="str">
        <f>IF(Eksplikatsioon!B852=0,"",Eksplikatsioon!B852)</f>
        <v/>
      </c>
      <c r="C851" s="33" t="str">
        <f>IF(Eksplikatsioon!C852=0,"",Eksplikatsioon!C852)</f>
        <v/>
      </c>
      <c r="D851" s="33" t="str">
        <f>IF(Eksplikatsioon!D852=0,"",Eksplikatsioon!D852)</f>
        <v/>
      </c>
      <c r="E851" s="75"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3">
      <c r="A852" s="33" t="str">
        <f>IF(Eksplikatsioon!A853=0,"",Eksplikatsioon!A853)</f>
        <v/>
      </c>
      <c r="B852" s="77" t="str">
        <f>IF(Eksplikatsioon!B853=0,"",Eksplikatsioon!B853)</f>
        <v/>
      </c>
      <c r="C852" s="33" t="str">
        <f>IF(Eksplikatsioon!C853=0,"",Eksplikatsioon!C853)</f>
        <v/>
      </c>
      <c r="D852" s="33" t="str">
        <f>IF(Eksplikatsioon!D853=0,"",Eksplikatsioon!D853)</f>
        <v/>
      </c>
      <c r="E852" s="75"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3">
      <c r="A853" s="33" t="str">
        <f>IF(Eksplikatsioon!A854=0,"",Eksplikatsioon!A854)</f>
        <v/>
      </c>
      <c r="B853" s="77" t="str">
        <f>IF(Eksplikatsioon!B854=0,"",Eksplikatsioon!B854)</f>
        <v/>
      </c>
      <c r="C853" s="33" t="str">
        <f>IF(Eksplikatsioon!C854=0,"",Eksplikatsioon!C854)</f>
        <v/>
      </c>
      <c r="D853" s="33" t="str">
        <f>IF(Eksplikatsioon!D854=0,"",Eksplikatsioon!D854)</f>
        <v/>
      </c>
      <c r="E853" s="75"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3">
      <c r="A854" s="33" t="str">
        <f>IF(Eksplikatsioon!A855=0,"",Eksplikatsioon!A855)</f>
        <v/>
      </c>
      <c r="B854" s="77" t="str">
        <f>IF(Eksplikatsioon!B855=0,"",Eksplikatsioon!B855)</f>
        <v/>
      </c>
      <c r="C854" s="33" t="str">
        <f>IF(Eksplikatsioon!C855=0,"",Eksplikatsioon!C855)</f>
        <v/>
      </c>
      <c r="D854" s="33" t="str">
        <f>IF(Eksplikatsioon!D855=0,"",Eksplikatsioon!D855)</f>
        <v/>
      </c>
      <c r="E854" s="75"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3">
      <c r="A855" s="33" t="str">
        <f>IF(Eksplikatsioon!A856=0,"",Eksplikatsioon!A856)</f>
        <v/>
      </c>
      <c r="B855" s="77" t="str">
        <f>IF(Eksplikatsioon!B856=0,"",Eksplikatsioon!B856)</f>
        <v/>
      </c>
      <c r="C855" s="33" t="str">
        <f>IF(Eksplikatsioon!C856=0,"",Eksplikatsioon!C856)</f>
        <v/>
      </c>
      <c r="D855" s="33" t="str">
        <f>IF(Eksplikatsioon!D856=0,"",Eksplikatsioon!D856)</f>
        <v/>
      </c>
      <c r="E855" s="75"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3">
      <c r="A856" s="33" t="str">
        <f>IF(Eksplikatsioon!A857=0,"",Eksplikatsioon!A857)</f>
        <v/>
      </c>
      <c r="B856" s="77" t="str">
        <f>IF(Eksplikatsioon!B857=0,"",Eksplikatsioon!B857)</f>
        <v/>
      </c>
      <c r="C856" s="33" t="str">
        <f>IF(Eksplikatsioon!C857=0,"",Eksplikatsioon!C857)</f>
        <v/>
      </c>
      <c r="D856" s="33" t="str">
        <f>IF(Eksplikatsioon!D857=0,"",Eksplikatsioon!D857)</f>
        <v/>
      </c>
      <c r="E856" s="75"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3">
      <c r="A857" s="33" t="str">
        <f>IF(Eksplikatsioon!A858=0,"",Eksplikatsioon!A858)</f>
        <v/>
      </c>
      <c r="B857" s="77" t="str">
        <f>IF(Eksplikatsioon!B858=0,"",Eksplikatsioon!B858)</f>
        <v/>
      </c>
      <c r="C857" s="33" t="str">
        <f>IF(Eksplikatsioon!C858=0,"",Eksplikatsioon!C858)</f>
        <v/>
      </c>
      <c r="D857" s="33" t="str">
        <f>IF(Eksplikatsioon!D858=0,"",Eksplikatsioon!D858)</f>
        <v/>
      </c>
      <c r="E857" s="75"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3">
      <c r="A858" s="33" t="str">
        <f>IF(Eksplikatsioon!A859=0,"",Eksplikatsioon!A859)</f>
        <v/>
      </c>
      <c r="B858" s="77" t="str">
        <f>IF(Eksplikatsioon!B859=0,"",Eksplikatsioon!B859)</f>
        <v/>
      </c>
      <c r="C858" s="33" t="str">
        <f>IF(Eksplikatsioon!C859=0,"",Eksplikatsioon!C859)</f>
        <v/>
      </c>
      <c r="D858" s="33" t="str">
        <f>IF(Eksplikatsioon!D859=0,"",Eksplikatsioon!D859)</f>
        <v/>
      </c>
      <c r="E858" s="75"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3">
      <c r="A859" s="33" t="str">
        <f>IF(Eksplikatsioon!A860=0,"",Eksplikatsioon!A860)</f>
        <v/>
      </c>
      <c r="B859" s="77" t="str">
        <f>IF(Eksplikatsioon!B860=0,"",Eksplikatsioon!B860)</f>
        <v/>
      </c>
      <c r="C859" s="33" t="str">
        <f>IF(Eksplikatsioon!C860=0,"",Eksplikatsioon!C860)</f>
        <v/>
      </c>
      <c r="D859" s="33" t="str">
        <f>IF(Eksplikatsioon!D860=0,"",Eksplikatsioon!D860)</f>
        <v/>
      </c>
      <c r="E859" s="75"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3">
      <c r="A860" s="33" t="str">
        <f>IF(Eksplikatsioon!A861=0,"",Eksplikatsioon!A861)</f>
        <v/>
      </c>
      <c r="B860" s="77" t="str">
        <f>IF(Eksplikatsioon!B861=0,"",Eksplikatsioon!B861)</f>
        <v/>
      </c>
      <c r="C860" s="33" t="str">
        <f>IF(Eksplikatsioon!C861=0,"",Eksplikatsioon!C861)</f>
        <v/>
      </c>
      <c r="D860" s="33" t="str">
        <f>IF(Eksplikatsioon!D861=0,"",Eksplikatsioon!D861)</f>
        <v/>
      </c>
      <c r="E860" s="75"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3">
      <c r="A861" s="33" t="str">
        <f>IF(Eksplikatsioon!A862=0,"",Eksplikatsioon!A862)</f>
        <v/>
      </c>
      <c r="B861" s="77" t="str">
        <f>IF(Eksplikatsioon!B862=0,"",Eksplikatsioon!B862)</f>
        <v/>
      </c>
      <c r="C861" s="33" t="str">
        <f>IF(Eksplikatsioon!C862=0,"",Eksplikatsioon!C862)</f>
        <v/>
      </c>
      <c r="D861" s="33" t="str">
        <f>IF(Eksplikatsioon!D862=0,"",Eksplikatsioon!D862)</f>
        <v/>
      </c>
      <c r="E861" s="75"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3">
      <c r="A862" s="33" t="str">
        <f>IF(Eksplikatsioon!A863=0,"",Eksplikatsioon!A863)</f>
        <v/>
      </c>
      <c r="B862" s="77" t="str">
        <f>IF(Eksplikatsioon!B863=0,"",Eksplikatsioon!B863)</f>
        <v/>
      </c>
      <c r="C862" s="33" t="str">
        <f>IF(Eksplikatsioon!C863=0,"",Eksplikatsioon!C863)</f>
        <v/>
      </c>
      <c r="D862" s="33" t="str">
        <f>IF(Eksplikatsioon!D863=0,"",Eksplikatsioon!D863)</f>
        <v/>
      </c>
      <c r="E862" s="75"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3">
      <c r="A863" s="33" t="str">
        <f>IF(Eksplikatsioon!A864=0,"",Eksplikatsioon!A864)</f>
        <v/>
      </c>
      <c r="B863" s="77" t="str">
        <f>IF(Eksplikatsioon!B864=0,"",Eksplikatsioon!B864)</f>
        <v/>
      </c>
      <c r="C863" s="33" t="str">
        <f>IF(Eksplikatsioon!C864=0,"",Eksplikatsioon!C864)</f>
        <v/>
      </c>
      <c r="D863" s="33" t="str">
        <f>IF(Eksplikatsioon!D864=0,"",Eksplikatsioon!D864)</f>
        <v/>
      </c>
      <c r="E863" s="75"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3">
      <c r="A864" s="33" t="str">
        <f>IF(Eksplikatsioon!A865=0,"",Eksplikatsioon!A865)</f>
        <v/>
      </c>
      <c r="B864" s="77" t="str">
        <f>IF(Eksplikatsioon!B865=0,"",Eksplikatsioon!B865)</f>
        <v/>
      </c>
      <c r="C864" s="33" t="str">
        <f>IF(Eksplikatsioon!C865=0,"",Eksplikatsioon!C865)</f>
        <v/>
      </c>
      <c r="D864" s="33" t="str">
        <f>IF(Eksplikatsioon!D865=0,"",Eksplikatsioon!D865)</f>
        <v/>
      </c>
      <c r="E864" s="75"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3">
      <c r="A865" s="33" t="str">
        <f>IF(Eksplikatsioon!A866=0,"",Eksplikatsioon!A866)</f>
        <v/>
      </c>
      <c r="B865" s="77" t="str">
        <f>IF(Eksplikatsioon!B866=0,"",Eksplikatsioon!B866)</f>
        <v/>
      </c>
      <c r="C865" s="33" t="str">
        <f>IF(Eksplikatsioon!C866=0,"",Eksplikatsioon!C866)</f>
        <v/>
      </c>
      <c r="D865" s="33" t="str">
        <f>IF(Eksplikatsioon!D866=0,"",Eksplikatsioon!D866)</f>
        <v/>
      </c>
      <c r="E865" s="75"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3">
      <c r="A866" s="33" t="str">
        <f>IF(Eksplikatsioon!A867=0,"",Eksplikatsioon!A867)</f>
        <v/>
      </c>
      <c r="B866" s="77" t="str">
        <f>IF(Eksplikatsioon!B867=0,"",Eksplikatsioon!B867)</f>
        <v/>
      </c>
      <c r="C866" s="33" t="str">
        <f>IF(Eksplikatsioon!C867=0,"",Eksplikatsioon!C867)</f>
        <v/>
      </c>
      <c r="D866" s="33" t="str">
        <f>IF(Eksplikatsioon!D867=0,"",Eksplikatsioon!D867)</f>
        <v/>
      </c>
      <c r="E866" s="75"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3">
      <c r="A867" s="33" t="str">
        <f>IF(Eksplikatsioon!A868=0,"",Eksplikatsioon!A868)</f>
        <v/>
      </c>
      <c r="B867" s="77" t="str">
        <f>IF(Eksplikatsioon!B868=0,"",Eksplikatsioon!B868)</f>
        <v/>
      </c>
      <c r="C867" s="33" t="str">
        <f>IF(Eksplikatsioon!C868=0,"",Eksplikatsioon!C868)</f>
        <v/>
      </c>
      <c r="D867" s="33" t="str">
        <f>IF(Eksplikatsioon!D868=0,"",Eksplikatsioon!D868)</f>
        <v/>
      </c>
      <c r="E867" s="75"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3">
      <c r="A868" s="33" t="str">
        <f>IF(Eksplikatsioon!A869=0,"",Eksplikatsioon!A869)</f>
        <v/>
      </c>
      <c r="B868" s="77" t="str">
        <f>IF(Eksplikatsioon!B869=0,"",Eksplikatsioon!B869)</f>
        <v/>
      </c>
      <c r="C868" s="33" t="str">
        <f>IF(Eksplikatsioon!C869=0,"",Eksplikatsioon!C869)</f>
        <v/>
      </c>
      <c r="D868" s="33" t="str">
        <f>IF(Eksplikatsioon!D869=0,"",Eksplikatsioon!D869)</f>
        <v/>
      </c>
      <c r="E868" s="75"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3">
      <c r="A869" s="33" t="str">
        <f>IF(Eksplikatsioon!A870=0,"",Eksplikatsioon!A870)</f>
        <v/>
      </c>
      <c r="B869" s="77" t="str">
        <f>IF(Eksplikatsioon!B870=0,"",Eksplikatsioon!B870)</f>
        <v/>
      </c>
      <c r="C869" s="33" t="str">
        <f>IF(Eksplikatsioon!C870=0,"",Eksplikatsioon!C870)</f>
        <v/>
      </c>
      <c r="D869" s="33" t="str">
        <f>IF(Eksplikatsioon!D870=0,"",Eksplikatsioon!D870)</f>
        <v/>
      </c>
      <c r="E869" s="75"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3">
      <c r="A870" s="33" t="str">
        <f>IF(Eksplikatsioon!A871=0,"",Eksplikatsioon!A871)</f>
        <v/>
      </c>
      <c r="B870" s="77" t="str">
        <f>IF(Eksplikatsioon!B871=0,"",Eksplikatsioon!B871)</f>
        <v/>
      </c>
      <c r="C870" s="33" t="str">
        <f>IF(Eksplikatsioon!C871=0,"",Eksplikatsioon!C871)</f>
        <v/>
      </c>
      <c r="D870" s="33" t="str">
        <f>IF(Eksplikatsioon!D871=0,"",Eksplikatsioon!D871)</f>
        <v/>
      </c>
      <c r="E870" s="75"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3">
      <c r="A871" s="33" t="str">
        <f>IF(Eksplikatsioon!A872=0,"",Eksplikatsioon!A872)</f>
        <v/>
      </c>
      <c r="B871" s="77" t="str">
        <f>IF(Eksplikatsioon!B872=0,"",Eksplikatsioon!B872)</f>
        <v/>
      </c>
      <c r="C871" s="33" t="str">
        <f>IF(Eksplikatsioon!C872=0,"",Eksplikatsioon!C872)</f>
        <v/>
      </c>
      <c r="D871" s="33" t="str">
        <f>IF(Eksplikatsioon!D872=0,"",Eksplikatsioon!D872)</f>
        <v/>
      </c>
      <c r="E871" s="75"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3">
      <c r="A872" s="33" t="str">
        <f>IF(Eksplikatsioon!A873=0,"",Eksplikatsioon!A873)</f>
        <v/>
      </c>
      <c r="B872" s="77" t="str">
        <f>IF(Eksplikatsioon!B873=0,"",Eksplikatsioon!B873)</f>
        <v/>
      </c>
      <c r="C872" s="33" t="str">
        <f>IF(Eksplikatsioon!C873=0,"",Eksplikatsioon!C873)</f>
        <v/>
      </c>
      <c r="D872" s="33" t="str">
        <f>IF(Eksplikatsioon!D873=0,"",Eksplikatsioon!D873)</f>
        <v/>
      </c>
      <c r="E872" s="75"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3">
      <c r="A873" s="33" t="str">
        <f>IF(Eksplikatsioon!A874=0,"",Eksplikatsioon!A874)</f>
        <v/>
      </c>
      <c r="B873" s="77" t="str">
        <f>IF(Eksplikatsioon!B874=0,"",Eksplikatsioon!B874)</f>
        <v/>
      </c>
      <c r="C873" s="33" t="str">
        <f>IF(Eksplikatsioon!C874=0,"",Eksplikatsioon!C874)</f>
        <v/>
      </c>
      <c r="D873" s="33" t="str">
        <f>IF(Eksplikatsioon!D874=0,"",Eksplikatsioon!D874)</f>
        <v/>
      </c>
      <c r="E873" s="75"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3">
      <c r="A874" s="33" t="str">
        <f>IF(Eksplikatsioon!A875=0,"",Eksplikatsioon!A875)</f>
        <v/>
      </c>
      <c r="B874" s="77" t="str">
        <f>IF(Eksplikatsioon!B875=0,"",Eksplikatsioon!B875)</f>
        <v/>
      </c>
      <c r="C874" s="33" t="str">
        <f>IF(Eksplikatsioon!C875=0,"",Eksplikatsioon!C875)</f>
        <v/>
      </c>
      <c r="D874" s="33" t="str">
        <f>IF(Eksplikatsioon!D875=0,"",Eksplikatsioon!D875)</f>
        <v/>
      </c>
      <c r="E874" s="75"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3">
      <c r="A875" s="33" t="str">
        <f>IF(Eksplikatsioon!A876=0,"",Eksplikatsioon!A876)</f>
        <v/>
      </c>
      <c r="B875" s="77" t="str">
        <f>IF(Eksplikatsioon!B876=0,"",Eksplikatsioon!B876)</f>
        <v/>
      </c>
      <c r="C875" s="33" t="str">
        <f>IF(Eksplikatsioon!C876=0,"",Eksplikatsioon!C876)</f>
        <v/>
      </c>
      <c r="D875" s="33" t="str">
        <f>IF(Eksplikatsioon!D876=0,"",Eksplikatsioon!D876)</f>
        <v/>
      </c>
      <c r="E875" s="75"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3">
      <c r="A876" s="33" t="str">
        <f>IF(Eksplikatsioon!A877=0,"",Eksplikatsioon!A877)</f>
        <v/>
      </c>
      <c r="B876" s="77" t="str">
        <f>IF(Eksplikatsioon!B877=0,"",Eksplikatsioon!B877)</f>
        <v/>
      </c>
      <c r="C876" s="33" t="str">
        <f>IF(Eksplikatsioon!C877=0,"",Eksplikatsioon!C877)</f>
        <v/>
      </c>
      <c r="D876" s="33" t="str">
        <f>IF(Eksplikatsioon!D877=0,"",Eksplikatsioon!D877)</f>
        <v/>
      </c>
      <c r="E876" s="75"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3">
      <c r="A877" s="33" t="str">
        <f>IF(Eksplikatsioon!A878=0,"",Eksplikatsioon!A878)</f>
        <v/>
      </c>
      <c r="B877" s="77" t="str">
        <f>IF(Eksplikatsioon!B878=0,"",Eksplikatsioon!B878)</f>
        <v/>
      </c>
      <c r="C877" s="33" t="str">
        <f>IF(Eksplikatsioon!C878=0,"",Eksplikatsioon!C878)</f>
        <v/>
      </c>
      <c r="D877" s="33" t="str">
        <f>IF(Eksplikatsioon!D878=0,"",Eksplikatsioon!D878)</f>
        <v/>
      </c>
      <c r="E877" s="75"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3">
      <c r="A878" s="33" t="str">
        <f>IF(Eksplikatsioon!A879=0,"",Eksplikatsioon!A879)</f>
        <v/>
      </c>
      <c r="B878" s="77" t="str">
        <f>IF(Eksplikatsioon!B879=0,"",Eksplikatsioon!B879)</f>
        <v/>
      </c>
      <c r="C878" s="33" t="str">
        <f>IF(Eksplikatsioon!C879=0,"",Eksplikatsioon!C879)</f>
        <v/>
      </c>
      <c r="D878" s="33" t="str">
        <f>IF(Eksplikatsioon!D879=0,"",Eksplikatsioon!D879)</f>
        <v/>
      </c>
      <c r="E878" s="75"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3">
      <c r="A879" s="33" t="str">
        <f>IF(Eksplikatsioon!A880=0,"",Eksplikatsioon!A880)</f>
        <v/>
      </c>
      <c r="B879" s="77" t="str">
        <f>IF(Eksplikatsioon!B880=0,"",Eksplikatsioon!B880)</f>
        <v/>
      </c>
      <c r="C879" s="33" t="str">
        <f>IF(Eksplikatsioon!C880=0,"",Eksplikatsioon!C880)</f>
        <v/>
      </c>
      <c r="D879" s="33" t="str">
        <f>IF(Eksplikatsioon!D880=0,"",Eksplikatsioon!D880)</f>
        <v/>
      </c>
      <c r="E879" s="75"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3">
      <c r="A880" s="33" t="str">
        <f>IF(Eksplikatsioon!A881=0,"",Eksplikatsioon!A881)</f>
        <v/>
      </c>
      <c r="B880" s="77" t="str">
        <f>IF(Eksplikatsioon!B881=0,"",Eksplikatsioon!B881)</f>
        <v/>
      </c>
      <c r="C880" s="33" t="str">
        <f>IF(Eksplikatsioon!C881=0,"",Eksplikatsioon!C881)</f>
        <v/>
      </c>
      <c r="D880" s="33" t="str">
        <f>IF(Eksplikatsioon!D881=0,"",Eksplikatsioon!D881)</f>
        <v/>
      </c>
      <c r="E880" s="75"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3">
      <c r="A881" s="33" t="str">
        <f>IF(Eksplikatsioon!A882=0,"",Eksplikatsioon!A882)</f>
        <v/>
      </c>
      <c r="B881" s="77" t="str">
        <f>IF(Eksplikatsioon!B882=0,"",Eksplikatsioon!B882)</f>
        <v/>
      </c>
      <c r="C881" s="33" t="str">
        <f>IF(Eksplikatsioon!C882=0,"",Eksplikatsioon!C882)</f>
        <v/>
      </c>
      <c r="D881" s="33" t="str">
        <f>IF(Eksplikatsioon!D882=0,"",Eksplikatsioon!D882)</f>
        <v/>
      </c>
      <c r="E881" s="75"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3">
      <c r="A882" s="33" t="str">
        <f>IF(Eksplikatsioon!A883=0,"",Eksplikatsioon!A883)</f>
        <v/>
      </c>
      <c r="B882" s="77" t="str">
        <f>IF(Eksplikatsioon!B883=0,"",Eksplikatsioon!B883)</f>
        <v/>
      </c>
      <c r="C882" s="33" t="str">
        <f>IF(Eksplikatsioon!C883=0,"",Eksplikatsioon!C883)</f>
        <v/>
      </c>
      <c r="D882" s="33" t="str">
        <f>IF(Eksplikatsioon!D883=0,"",Eksplikatsioon!D883)</f>
        <v/>
      </c>
      <c r="E882" s="75"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3">
      <c r="A883" s="33" t="str">
        <f>IF(Eksplikatsioon!A884=0,"",Eksplikatsioon!A884)</f>
        <v/>
      </c>
      <c r="B883" s="77" t="str">
        <f>IF(Eksplikatsioon!B884=0,"",Eksplikatsioon!B884)</f>
        <v/>
      </c>
      <c r="C883" s="33" t="str">
        <f>IF(Eksplikatsioon!C884=0,"",Eksplikatsioon!C884)</f>
        <v/>
      </c>
      <c r="D883" s="33" t="str">
        <f>IF(Eksplikatsioon!D884=0,"",Eksplikatsioon!D884)</f>
        <v/>
      </c>
      <c r="E883" s="75"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3">
      <c r="A884" s="33" t="str">
        <f>IF(Eksplikatsioon!A885=0,"",Eksplikatsioon!A885)</f>
        <v/>
      </c>
      <c r="B884" s="77" t="str">
        <f>IF(Eksplikatsioon!B885=0,"",Eksplikatsioon!B885)</f>
        <v/>
      </c>
      <c r="C884" s="33" t="str">
        <f>IF(Eksplikatsioon!C885=0,"",Eksplikatsioon!C885)</f>
        <v/>
      </c>
      <c r="D884" s="33" t="str">
        <f>IF(Eksplikatsioon!D885=0,"",Eksplikatsioon!D885)</f>
        <v/>
      </c>
      <c r="E884" s="75"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3">
      <c r="A885" s="33" t="str">
        <f>IF(Eksplikatsioon!A886=0,"",Eksplikatsioon!A886)</f>
        <v/>
      </c>
      <c r="B885" s="77" t="str">
        <f>IF(Eksplikatsioon!B886=0,"",Eksplikatsioon!B886)</f>
        <v/>
      </c>
      <c r="C885" s="33" t="str">
        <f>IF(Eksplikatsioon!C886=0,"",Eksplikatsioon!C886)</f>
        <v/>
      </c>
      <c r="D885" s="33" t="str">
        <f>IF(Eksplikatsioon!D886=0,"",Eksplikatsioon!D886)</f>
        <v/>
      </c>
      <c r="E885" s="75"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3">
      <c r="A886" s="33" t="str">
        <f>IF(Eksplikatsioon!A887=0,"",Eksplikatsioon!A887)</f>
        <v/>
      </c>
      <c r="B886" s="77" t="str">
        <f>IF(Eksplikatsioon!B887=0,"",Eksplikatsioon!B887)</f>
        <v/>
      </c>
      <c r="C886" s="33" t="str">
        <f>IF(Eksplikatsioon!C887=0,"",Eksplikatsioon!C887)</f>
        <v/>
      </c>
      <c r="D886" s="33" t="str">
        <f>IF(Eksplikatsioon!D887=0,"",Eksplikatsioon!D887)</f>
        <v/>
      </c>
      <c r="E886" s="75"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3">
      <c r="A887" s="33" t="str">
        <f>IF(Eksplikatsioon!A888=0,"",Eksplikatsioon!A888)</f>
        <v/>
      </c>
      <c r="B887" s="77" t="str">
        <f>IF(Eksplikatsioon!B888=0,"",Eksplikatsioon!B888)</f>
        <v/>
      </c>
      <c r="C887" s="33" t="str">
        <f>IF(Eksplikatsioon!C888=0,"",Eksplikatsioon!C888)</f>
        <v/>
      </c>
      <c r="D887" s="33" t="str">
        <f>IF(Eksplikatsioon!D888=0,"",Eksplikatsioon!D888)</f>
        <v/>
      </c>
      <c r="E887" s="75"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3">
      <c r="A888" s="33" t="str">
        <f>IF(Eksplikatsioon!A889=0,"",Eksplikatsioon!A889)</f>
        <v/>
      </c>
      <c r="B888" s="77" t="str">
        <f>IF(Eksplikatsioon!B889=0,"",Eksplikatsioon!B889)</f>
        <v/>
      </c>
      <c r="C888" s="33" t="str">
        <f>IF(Eksplikatsioon!C889=0,"",Eksplikatsioon!C889)</f>
        <v/>
      </c>
      <c r="D888" s="33" t="str">
        <f>IF(Eksplikatsioon!D889=0,"",Eksplikatsioon!D889)</f>
        <v/>
      </c>
      <c r="E888" s="75"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3">
      <c r="A889" s="33" t="str">
        <f>IF(Eksplikatsioon!A890=0,"",Eksplikatsioon!A890)</f>
        <v/>
      </c>
      <c r="B889" s="77" t="str">
        <f>IF(Eksplikatsioon!B890=0,"",Eksplikatsioon!B890)</f>
        <v/>
      </c>
      <c r="C889" s="33" t="str">
        <f>IF(Eksplikatsioon!C890=0,"",Eksplikatsioon!C890)</f>
        <v/>
      </c>
      <c r="D889" s="33" t="str">
        <f>IF(Eksplikatsioon!D890=0,"",Eksplikatsioon!D890)</f>
        <v/>
      </c>
      <c r="E889" s="75"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3">
      <c r="A890" s="33" t="str">
        <f>IF(Eksplikatsioon!A891=0,"",Eksplikatsioon!A891)</f>
        <v/>
      </c>
      <c r="B890" s="77" t="str">
        <f>IF(Eksplikatsioon!B891=0,"",Eksplikatsioon!B891)</f>
        <v/>
      </c>
      <c r="C890" s="33" t="str">
        <f>IF(Eksplikatsioon!C891=0,"",Eksplikatsioon!C891)</f>
        <v/>
      </c>
      <c r="D890" s="33" t="str">
        <f>IF(Eksplikatsioon!D891=0,"",Eksplikatsioon!D891)</f>
        <v/>
      </c>
      <c r="E890" s="75"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3">
      <c r="A891" s="33" t="str">
        <f>IF(Eksplikatsioon!A892=0,"",Eksplikatsioon!A892)</f>
        <v/>
      </c>
      <c r="B891" s="77" t="str">
        <f>IF(Eksplikatsioon!B892=0,"",Eksplikatsioon!B892)</f>
        <v/>
      </c>
      <c r="C891" s="33" t="str">
        <f>IF(Eksplikatsioon!C892=0,"",Eksplikatsioon!C892)</f>
        <v/>
      </c>
      <c r="D891" s="33" t="str">
        <f>IF(Eksplikatsioon!D892=0,"",Eksplikatsioon!D892)</f>
        <v/>
      </c>
      <c r="E891" s="75"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3">
      <c r="A892" s="33" t="str">
        <f>IF(Eksplikatsioon!A893=0,"",Eksplikatsioon!A893)</f>
        <v/>
      </c>
      <c r="B892" s="77" t="str">
        <f>IF(Eksplikatsioon!B893=0,"",Eksplikatsioon!B893)</f>
        <v/>
      </c>
      <c r="C892" s="33" t="str">
        <f>IF(Eksplikatsioon!C893=0,"",Eksplikatsioon!C893)</f>
        <v/>
      </c>
      <c r="D892" s="33" t="str">
        <f>IF(Eksplikatsioon!D893=0,"",Eksplikatsioon!D893)</f>
        <v/>
      </c>
      <c r="E892" s="75"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3">
      <c r="A893" s="33" t="str">
        <f>IF(Eksplikatsioon!A894=0,"",Eksplikatsioon!A894)</f>
        <v/>
      </c>
      <c r="B893" s="77" t="str">
        <f>IF(Eksplikatsioon!B894=0,"",Eksplikatsioon!B894)</f>
        <v/>
      </c>
      <c r="C893" s="33" t="str">
        <f>IF(Eksplikatsioon!C894=0,"",Eksplikatsioon!C894)</f>
        <v/>
      </c>
      <c r="D893" s="33" t="str">
        <f>IF(Eksplikatsioon!D894=0,"",Eksplikatsioon!D894)</f>
        <v/>
      </c>
      <c r="E893" s="75"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3">
      <c r="A894" s="33" t="str">
        <f>IF(Eksplikatsioon!A895=0,"",Eksplikatsioon!A895)</f>
        <v/>
      </c>
      <c r="B894" s="77" t="str">
        <f>IF(Eksplikatsioon!B895=0,"",Eksplikatsioon!B895)</f>
        <v/>
      </c>
      <c r="C894" s="33" t="str">
        <f>IF(Eksplikatsioon!C895=0,"",Eksplikatsioon!C895)</f>
        <v/>
      </c>
      <c r="D894" s="33" t="str">
        <f>IF(Eksplikatsioon!D895=0,"",Eksplikatsioon!D895)</f>
        <v/>
      </c>
      <c r="E894" s="75"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3">
      <c r="A895" s="33" t="str">
        <f>IF(Eksplikatsioon!A896=0,"",Eksplikatsioon!A896)</f>
        <v/>
      </c>
      <c r="B895" s="77" t="str">
        <f>IF(Eksplikatsioon!B896=0,"",Eksplikatsioon!B896)</f>
        <v/>
      </c>
      <c r="C895" s="33" t="str">
        <f>IF(Eksplikatsioon!C896=0,"",Eksplikatsioon!C896)</f>
        <v/>
      </c>
      <c r="D895" s="33" t="str">
        <f>IF(Eksplikatsioon!D896=0,"",Eksplikatsioon!D896)</f>
        <v/>
      </c>
      <c r="E895" s="75"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3">
      <c r="A896" s="33" t="str">
        <f>IF(Eksplikatsioon!A897=0,"",Eksplikatsioon!A897)</f>
        <v/>
      </c>
      <c r="B896" s="77" t="str">
        <f>IF(Eksplikatsioon!B897=0,"",Eksplikatsioon!B897)</f>
        <v/>
      </c>
      <c r="C896" s="33" t="str">
        <f>IF(Eksplikatsioon!C897=0,"",Eksplikatsioon!C897)</f>
        <v/>
      </c>
      <c r="D896" s="33" t="str">
        <f>IF(Eksplikatsioon!D897=0,"",Eksplikatsioon!D897)</f>
        <v/>
      </c>
      <c r="E896" s="75"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3">
      <c r="A897" s="33" t="str">
        <f>IF(Eksplikatsioon!A898=0,"",Eksplikatsioon!A898)</f>
        <v/>
      </c>
      <c r="B897" s="77" t="str">
        <f>IF(Eksplikatsioon!B898=0,"",Eksplikatsioon!B898)</f>
        <v/>
      </c>
      <c r="C897" s="33" t="str">
        <f>IF(Eksplikatsioon!C898=0,"",Eksplikatsioon!C898)</f>
        <v/>
      </c>
      <c r="D897" s="33" t="str">
        <f>IF(Eksplikatsioon!D898=0,"",Eksplikatsioon!D898)</f>
        <v/>
      </c>
      <c r="E897" s="75"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3">
      <c r="A898" s="33" t="str">
        <f>IF(Eksplikatsioon!A899=0,"",Eksplikatsioon!A899)</f>
        <v/>
      </c>
      <c r="B898" s="77" t="str">
        <f>IF(Eksplikatsioon!B899=0,"",Eksplikatsioon!B899)</f>
        <v/>
      </c>
      <c r="C898" s="33" t="str">
        <f>IF(Eksplikatsioon!C899=0,"",Eksplikatsioon!C899)</f>
        <v/>
      </c>
      <c r="D898" s="33" t="str">
        <f>IF(Eksplikatsioon!D899=0,"",Eksplikatsioon!D899)</f>
        <v/>
      </c>
      <c r="E898" s="75"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3">
      <c r="A899" s="33" t="str">
        <f>IF(Eksplikatsioon!A900=0,"",Eksplikatsioon!A900)</f>
        <v/>
      </c>
      <c r="B899" s="77" t="str">
        <f>IF(Eksplikatsioon!B900=0,"",Eksplikatsioon!B900)</f>
        <v/>
      </c>
      <c r="C899" s="33" t="str">
        <f>IF(Eksplikatsioon!C900=0,"",Eksplikatsioon!C900)</f>
        <v/>
      </c>
      <c r="D899" s="33" t="str">
        <f>IF(Eksplikatsioon!D900=0,"",Eksplikatsioon!D900)</f>
        <v/>
      </c>
      <c r="E899" s="75"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3">
      <c r="A900" s="33" t="str">
        <f>IF(Eksplikatsioon!A901=0,"",Eksplikatsioon!A901)</f>
        <v/>
      </c>
      <c r="B900" s="77" t="str">
        <f>IF(Eksplikatsioon!B901=0,"",Eksplikatsioon!B901)</f>
        <v/>
      </c>
      <c r="C900" s="33" t="str">
        <f>IF(Eksplikatsioon!C901=0,"",Eksplikatsioon!C901)</f>
        <v/>
      </c>
      <c r="D900" s="33" t="str">
        <f>IF(Eksplikatsioon!D901=0,"",Eksplikatsioon!D901)</f>
        <v/>
      </c>
      <c r="E900" s="75"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3">
      <c r="A901" s="33" t="str">
        <f>IF(Eksplikatsioon!A902=0,"",Eksplikatsioon!A902)</f>
        <v/>
      </c>
      <c r="B901" s="77" t="str">
        <f>IF(Eksplikatsioon!B902=0,"",Eksplikatsioon!B902)</f>
        <v/>
      </c>
      <c r="C901" s="33" t="str">
        <f>IF(Eksplikatsioon!C902=0,"",Eksplikatsioon!C902)</f>
        <v/>
      </c>
      <c r="D901" s="33" t="str">
        <f>IF(Eksplikatsioon!D902=0,"",Eksplikatsioon!D902)</f>
        <v/>
      </c>
      <c r="E901" s="75"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3">
      <c r="A902" s="33" t="str">
        <f>IF(Eksplikatsioon!A903=0,"",Eksplikatsioon!A903)</f>
        <v/>
      </c>
      <c r="B902" s="77" t="str">
        <f>IF(Eksplikatsioon!B903=0,"",Eksplikatsioon!B903)</f>
        <v/>
      </c>
      <c r="C902" s="33" t="str">
        <f>IF(Eksplikatsioon!C903=0,"",Eksplikatsioon!C903)</f>
        <v/>
      </c>
      <c r="D902" s="33" t="str">
        <f>IF(Eksplikatsioon!D903=0,"",Eksplikatsioon!D903)</f>
        <v/>
      </c>
      <c r="E902" s="75"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3">
      <c r="A903" s="33" t="str">
        <f>IF(Eksplikatsioon!A904=0,"",Eksplikatsioon!A904)</f>
        <v/>
      </c>
      <c r="B903" s="77" t="str">
        <f>IF(Eksplikatsioon!B904=0,"",Eksplikatsioon!B904)</f>
        <v/>
      </c>
      <c r="C903" s="33" t="str">
        <f>IF(Eksplikatsioon!C904=0,"",Eksplikatsioon!C904)</f>
        <v/>
      </c>
      <c r="D903" s="33" t="str">
        <f>IF(Eksplikatsioon!D904=0,"",Eksplikatsioon!D904)</f>
        <v/>
      </c>
      <c r="E903" s="75"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3">
      <c r="A904" s="33" t="str">
        <f>IF(Eksplikatsioon!A905=0,"",Eksplikatsioon!A905)</f>
        <v/>
      </c>
      <c r="B904" s="77" t="str">
        <f>IF(Eksplikatsioon!B905=0,"",Eksplikatsioon!B905)</f>
        <v/>
      </c>
      <c r="C904" s="33" t="str">
        <f>IF(Eksplikatsioon!C905=0,"",Eksplikatsioon!C905)</f>
        <v/>
      </c>
      <c r="D904" s="33" t="str">
        <f>IF(Eksplikatsioon!D905=0,"",Eksplikatsioon!D905)</f>
        <v/>
      </c>
      <c r="E904" s="75"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3">
      <c r="A905" s="33" t="str">
        <f>IF(Eksplikatsioon!A906=0,"",Eksplikatsioon!A906)</f>
        <v/>
      </c>
      <c r="B905" s="77" t="str">
        <f>IF(Eksplikatsioon!B906=0,"",Eksplikatsioon!B906)</f>
        <v/>
      </c>
      <c r="C905" s="33" t="str">
        <f>IF(Eksplikatsioon!C906=0,"",Eksplikatsioon!C906)</f>
        <v/>
      </c>
      <c r="D905" s="33" t="str">
        <f>IF(Eksplikatsioon!D906=0,"",Eksplikatsioon!D906)</f>
        <v/>
      </c>
      <c r="E905" s="75"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3">
      <c r="A906" s="33" t="str">
        <f>IF(Eksplikatsioon!A907=0,"",Eksplikatsioon!A907)</f>
        <v/>
      </c>
      <c r="B906" s="77" t="str">
        <f>IF(Eksplikatsioon!B907=0,"",Eksplikatsioon!B907)</f>
        <v/>
      </c>
      <c r="C906" s="33" t="str">
        <f>IF(Eksplikatsioon!C907=0,"",Eksplikatsioon!C907)</f>
        <v/>
      </c>
      <c r="D906" s="33" t="str">
        <f>IF(Eksplikatsioon!D907=0,"",Eksplikatsioon!D907)</f>
        <v/>
      </c>
      <c r="E906" s="75"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3">
      <c r="A907" s="33" t="str">
        <f>IF(Eksplikatsioon!A908=0,"",Eksplikatsioon!A908)</f>
        <v/>
      </c>
      <c r="B907" s="77" t="str">
        <f>IF(Eksplikatsioon!B908=0,"",Eksplikatsioon!B908)</f>
        <v/>
      </c>
      <c r="C907" s="33" t="str">
        <f>IF(Eksplikatsioon!C908=0,"",Eksplikatsioon!C908)</f>
        <v/>
      </c>
      <c r="D907" s="33" t="str">
        <f>IF(Eksplikatsioon!D908=0,"",Eksplikatsioon!D908)</f>
        <v/>
      </c>
      <c r="E907" s="75"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3">
      <c r="A908" s="33" t="str">
        <f>IF(Eksplikatsioon!A909=0,"",Eksplikatsioon!A909)</f>
        <v/>
      </c>
      <c r="B908" s="77" t="str">
        <f>IF(Eksplikatsioon!B909=0,"",Eksplikatsioon!B909)</f>
        <v/>
      </c>
      <c r="C908" s="33" t="str">
        <f>IF(Eksplikatsioon!C909=0,"",Eksplikatsioon!C909)</f>
        <v/>
      </c>
      <c r="D908" s="33" t="str">
        <f>IF(Eksplikatsioon!D909=0,"",Eksplikatsioon!D909)</f>
        <v/>
      </c>
      <c r="E908" s="75"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3">
      <c r="A909" s="33" t="str">
        <f>IF(Eksplikatsioon!A910=0,"",Eksplikatsioon!A910)</f>
        <v/>
      </c>
      <c r="B909" s="77" t="str">
        <f>IF(Eksplikatsioon!B910=0,"",Eksplikatsioon!B910)</f>
        <v/>
      </c>
      <c r="C909" s="33" t="str">
        <f>IF(Eksplikatsioon!C910=0,"",Eksplikatsioon!C910)</f>
        <v/>
      </c>
      <c r="D909" s="33" t="str">
        <f>IF(Eksplikatsioon!D910=0,"",Eksplikatsioon!D910)</f>
        <v/>
      </c>
      <c r="E909" s="75"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3">
      <c r="A910" s="33" t="str">
        <f>IF(Eksplikatsioon!A911=0,"",Eksplikatsioon!A911)</f>
        <v/>
      </c>
      <c r="B910" s="77" t="str">
        <f>IF(Eksplikatsioon!B911=0,"",Eksplikatsioon!B911)</f>
        <v/>
      </c>
      <c r="C910" s="33" t="str">
        <f>IF(Eksplikatsioon!C911=0,"",Eksplikatsioon!C911)</f>
        <v/>
      </c>
      <c r="D910" s="33" t="str">
        <f>IF(Eksplikatsioon!D911=0,"",Eksplikatsioon!D911)</f>
        <v/>
      </c>
      <c r="E910" s="75"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3">
      <c r="A911" s="33" t="str">
        <f>IF(Eksplikatsioon!A912=0,"",Eksplikatsioon!A912)</f>
        <v/>
      </c>
      <c r="B911" s="77" t="str">
        <f>IF(Eksplikatsioon!B912=0,"",Eksplikatsioon!B912)</f>
        <v/>
      </c>
      <c r="C911" s="33" t="str">
        <f>IF(Eksplikatsioon!C912=0,"",Eksplikatsioon!C912)</f>
        <v/>
      </c>
      <c r="D911" s="33" t="str">
        <f>IF(Eksplikatsioon!D912=0,"",Eksplikatsioon!D912)</f>
        <v/>
      </c>
      <c r="E911" s="75"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3">
      <c r="A912" s="33" t="str">
        <f>IF(Eksplikatsioon!A913=0,"",Eksplikatsioon!A913)</f>
        <v/>
      </c>
      <c r="B912" s="77" t="str">
        <f>IF(Eksplikatsioon!B913=0,"",Eksplikatsioon!B913)</f>
        <v/>
      </c>
      <c r="C912" s="33" t="str">
        <f>IF(Eksplikatsioon!C913=0,"",Eksplikatsioon!C913)</f>
        <v/>
      </c>
      <c r="D912" s="33" t="str">
        <f>IF(Eksplikatsioon!D913=0,"",Eksplikatsioon!D913)</f>
        <v/>
      </c>
      <c r="E912" s="75"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3">
      <c r="A913" s="33" t="str">
        <f>IF(Eksplikatsioon!A914=0,"",Eksplikatsioon!A914)</f>
        <v/>
      </c>
      <c r="B913" s="77" t="str">
        <f>IF(Eksplikatsioon!B914=0,"",Eksplikatsioon!B914)</f>
        <v/>
      </c>
      <c r="C913" s="33" t="str">
        <f>IF(Eksplikatsioon!C914=0,"",Eksplikatsioon!C914)</f>
        <v/>
      </c>
      <c r="D913" s="33" t="str">
        <f>IF(Eksplikatsioon!D914=0,"",Eksplikatsioon!D914)</f>
        <v/>
      </c>
      <c r="E913" s="75"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3">
      <c r="A914" s="33" t="str">
        <f>IF(Eksplikatsioon!A915=0,"",Eksplikatsioon!A915)</f>
        <v/>
      </c>
      <c r="B914" s="77" t="str">
        <f>IF(Eksplikatsioon!B915=0,"",Eksplikatsioon!B915)</f>
        <v/>
      </c>
      <c r="C914" s="33" t="str">
        <f>IF(Eksplikatsioon!C915=0,"",Eksplikatsioon!C915)</f>
        <v/>
      </c>
      <c r="D914" s="33" t="str">
        <f>IF(Eksplikatsioon!D915=0,"",Eksplikatsioon!D915)</f>
        <v/>
      </c>
      <c r="E914" s="75"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3">
      <c r="A915" s="33" t="str">
        <f>IF(Eksplikatsioon!A916=0,"",Eksplikatsioon!A916)</f>
        <v/>
      </c>
      <c r="B915" s="77" t="str">
        <f>IF(Eksplikatsioon!B916=0,"",Eksplikatsioon!B916)</f>
        <v/>
      </c>
      <c r="C915" s="33" t="str">
        <f>IF(Eksplikatsioon!C916=0,"",Eksplikatsioon!C916)</f>
        <v/>
      </c>
      <c r="D915" s="33" t="str">
        <f>IF(Eksplikatsioon!D916=0,"",Eksplikatsioon!D916)</f>
        <v/>
      </c>
      <c r="E915" s="75"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3">
      <c r="A916" s="33" t="str">
        <f>IF(Eksplikatsioon!A917=0,"",Eksplikatsioon!A917)</f>
        <v/>
      </c>
      <c r="B916" s="77" t="str">
        <f>IF(Eksplikatsioon!B917=0,"",Eksplikatsioon!B917)</f>
        <v/>
      </c>
      <c r="C916" s="33" t="str">
        <f>IF(Eksplikatsioon!C917=0,"",Eksplikatsioon!C917)</f>
        <v/>
      </c>
      <c r="D916" s="33" t="str">
        <f>IF(Eksplikatsioon!D917=0,"",Eksplikatsioon!D917)</f>
        <v/>
      </c>
      <c r="E916" s="75"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3">
      <c r="A917" s="33" t="str">
        <f>IF(Eksplikatsioon!A918=0,"",Eksplikatsioon!A918)</f>
        <v/>
      </c>
      <c r="B917" s="77" t="str">
        <f>IF(Eksplikatsioon!B918=0,"",Eksplikatsioon!B918)</f>
        <v/>
      </c>
      <c r="C917" s="33" t="str">
        <f>IF(Eksplikatsioon!C918=0,"",Eksplikatsioon!C918)</f>
        <v/>
      </c>
      <c r="D917" s="33" t="str">
        <f>IF(Eksplikatsioon!D918=0,"",Eksplikatsioon!D918)</f>
        <v/>
      </c>
      <c r="E917" s="75"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3">
      <c r="A918" s="33" t="str">
        <f>IF(Eksplikatsioon!A919=0,"",Eksplikatsioon!A919)</f>
        <v/>
      </c>
      <c r="B918" s="77" t="str">
        <f>IF(Eksplikatsioon!B919=0,"",Eksplikatsioon!B919)</f>
        <v/>
      </c>
      <c r="C918" s="33" t="str">
        <f>IF(Eksplikatsioon!C919=0,"",Eksplikatsioon!C919)</f>
        <v/>
      </c>
      <c r="D918" s="33" t="str">
        <f>IF(Eksplikatsioon!D919=0,"",Eksplikatsioon!D919)</f>
        <v/>
      </c>
      <c r="E918" s="75"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3">
      <c r="A919" s="33" t="str">
        <f>IF(Eksplikatsioon!A920=0,"",Eksplikatsioon!A920)</f>
        <v/>
      </c>
      <c r="B919" s="77" t="str">
        <f>IF(Eksplikatsioon!B920=0,"",Eksplikatsioon!B920)</f>
        <v/>
      </c>
      <c r="C919" s="33" t="str">
        <f>IF(Eksplikatsioon!C920=0,"",Eksplikatsioon!C920)</f>
        <v/>
      </c>
      <c r="D919" s="33" t="str">
        <f>IF(Eksplikatsioon!D920=0,"",Eksplikatsioon!D920)</f>
        <v/>
      </c>
      <c r="E919" s="75"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3">
      <c r="A920" s="33" t="str">
        <f>IF(Eksplikatsioon!A921=0,"",Eksplikatsioon!A921)</f>
        <v/>
      </c>
      <c r="B920" s="77" t="str">
        <f>IF(Eksplikatsioon!B921=0,"",Eksplikatsioon!B921)</f>
        <v/>
      </c>
      <c r="C920" s="33" t="str">
        <f>IF(Eksplikatsioon!C921=0,"",Eksplikatsioon!C921)</f>
        <v/>
      </c>
      <c r="D920" s="33" t="str">
        <f>IF(Eksplikatsioon!D921=0,"",Eksplikatsioon!D921)</f>
        <v/>
      </c>
      <c r="E920" s="75"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3">
      <c r="A921" s="33" t="str">
        <f>IF(Eksplikatsioon!A922=0,"",Eksplikatsioon!A922)</f>
        <v/>
      </c>
      <c r="B921" s="77" t="str">
        <f>IF(Eksplikatsioon!B922=0,"",Eksplikatsioon!B922)</f>
        <v/>
      </c>
      <c r="C921" s="33" t="str">
        <f>IF(Eksplikatsioon!C922=0,"",Eksplikatsioon!C922)</f>
        <v/>
      </c>
      <c r="D921" s="33" t="str">
        <f>IF(Eksplikatsioon!D922=0,"",Eksplikatsioon!D922)</f>
        <v/>
      </c>
      <c r="E921" s="75"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3">
      <c r="A922" s="33" t="str">
        <f>IF(Eksplikatsioon!A923=0,"",Eksplikatsioon!A923)</f>
        <v/>
      </c>
      <c r="B922" s="77" t="str">
        <f>IF(Eksplikatsioon!B923=0,"",Eksplikatsioon!B923)</f>
        <v/>
      </c>
      <c r="C922" s="33" t="str">
        <f>IF(Eksplikatsioon!C923=0,"",Eksplikatsioon!C923)</f>
        <v/>
      </c>
      <c r="D922" s="33" t="str">
        <f>IF(Eksplikatsioon!D923=0,"",Eksplikatsioon!D923)</f>
        <v/>
      </c>
      <c r="E922" s="75"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3">
      <c r="A923" s="33" t="str">
        <f>IF(Eksplikatsioon!A924=0,"",Eksplikatsioon!A924)</f>
        <v/>
      </c>
      <c r="B923" s="77" t="str">
        <f>IF(Eksplikatsioon!B924=0,"",Eksplikatsioon!B924)</f>
        <v/>
      </c>
      <c r="C923" s="33" t="str">
        <f>IF(Eksplikatsioon!C924=0,"",Eksplikatsioon!C924)</f>
        <v/>
      </c>
      <c r="D923" s="33" t="str">
        <f>IF(Eksplikatsioon!D924=0,"",Eksplikatsioon!D924)</f>
        <v/>
      </c>
      <c r="E923" s="75"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3">
      <c r="A924" s="33" t="str">
        <f>IF(Eksplikatsioon!A925=0,"",Eksplikatsioon!A925)</f>
        <v/>
      </c>
      <c r="B924" s="77" t="str">
        <f>IF(Eksplikatsioon!B925=0,"",Eksplikatsioon!B925)</f>
        <v/>
      </c>
      <c r="C924" s="33" t="str">
        <f>IF(Eksplikatsioon!C925=0,"",Eksplikatsioon!C925)</f>
        <v/>
      </c>
      <c r="D924" s="33" t="str">
        <f>IF(Eksplikatsioon!D925=0,"",Eksplikatsioon!D925)</f>
        <v/>
      </c>
      <c r="E924" s="75"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3">
      <c r="A925" s="33" t="str">
        <f>IF(Eksplikatsioon!A926=0,"",Eksplikatsioon!A926)</f>
        <v/>
      </c>
      <c r="B925" s="77" t="str">
        <f>IF(Eksplikatsioon!B926=0,"",Eksplikatsioon!B926)</f>
        <v/>
      </c>
      <c r="C925" s="33" t="str">
        <f>IF(Eksplikatsioon!C926=0,"",Eksplikatsioon!C926)</f>
        <v/>
      </c>
      <c r="D925" s="33" t="str">
        <f>IF(Eksplikatsioon!D926=0,"",Eksplikatsioon!D926)</f>
        <v/>
      </c>
      <c r="E925" s="75"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3">
      <c r="A926" s="33" t="str">
        <f>IF(Eksplikatsioon!A927=0,"",Eksplikatsioon!A927)</f>
        <v/>
      </c>
      <c r="B926" s="77" t="str">
        <f>IF(Eksplikatsioon!B927=0,"",Eksplikatsioon!B927)</f>
        <v/>
      </c>
      <c r="C926" s="33" t="str">
        <f>IF(Eksplikatsioon!C927=0,"",Eksplikatsioon!C927)</f>
        <v/>
      </c>
      <c r="D926" s="33" t="str">
        <f>IF(Eksplikatsioon!D927=0,"",Eksplikatsioon!D927)</f>
        <v/>
      </c>
      <c r="E926" s="75"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3">
      <c r="A927" s="33" t="str">
        <f>IF(Eksplikatsioon!A928=0,"",Eksplikatsioon!A928)</f>
        <v/>
      </c>
      <c r="B927" s="77" t="str">
        <f>IF(Eksplikatsioon!B928=0,"",Eksplikatsioon!B928)</f>
        <v/>
      </c>
      <c r="C927" s="33" t="str">
        <f>IF(Eksplikatsioon!C928=0,"",Eksplikatsioon!C928)</f>
        <v/>
      </c>
      <c r="D927" s="33" t="str">
        <f>IF(Eksplikatsioon!D928=0,"",Eksplikatsioon!D928)</f>
        <v/>
      </c>
      <c r="E927" s="75"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3">
      <c r="A928" s="33" t="str">
        <f>IF(Eksplikatsioon!A929=0,"",Eksplikatsioon!A929)</f>
        <v/>
      </c>
      <c r="B928" s="77" t="str">
        <f>IF(Eksplikatsioon!B929=0,"",Eksplikatsioon!B929)</f>
        <v/>
      </c>
      <c r="C928" s="33" t="str">
        <f>IF(Eksplikatsioon!C929=0,"",Eksplikatsioon!C929)</f>
        <v/>
      </c>
      <c r="D928" s="33" t="str">
        <f>IF(Eksplikatsioon!D929=0,"",Eksplikatsioon!D929)</f>
        <v/>
      </c>
      <c r="E928" s="75"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3">
      <c r="A929" s="33" t="str">
        <f>IF(Eksplikatsioon!A930=0,"",Eksplikatsioon!A930)</f>
        <v/>
      </c>
      <c r="B929" s="77" t="str">
        <f>IF(Eksplikatsioon!B930=0,"",Eksplikatsioon!B930)</f>
        <v/>
      </c>
      <c r="C929" s="33" t="str">
        <f>IF(Eksplikatsioon!C930=0,"",Eksplikatsioon!C930)</f>
        <v/>
      </c>
      <c r="D929" s="33" t="str">
        <f>IF(Eksplikatsioon!D930=0,"",Eksplikatsioon!D930)</f>
        <v/>
      </c>
      <c r="E929" s="75"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3">
      <c r="A930" s="33" t="str">
        <f>IF(Eksplikatsioon!A931=0,"",Eksplikatsioon!A931)</f>
        <v/>
      </c>
      <c r="B930" s="77" t="str">
        <f>IF(Eksplikatsioon!B931=0,"",Eksplikatsioon!B931)</f>
        <v/>
      </c>
      <c r="C930" s="33" t="str">
        <f>IF(Eksplikatsioon!C931=0,"",Eksplikatsioon!C931)</f>
        <v/>
      </c>
      <c r="D930" s="33" t="str">
        <f>IF(Eksplikatsioon!D931=0,"",Eksplikatsioon!D931)</f>
        <v/>
      </c>
      <c r="E930" s="75"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3">
      <c r="A931" s="33" t="str">
        <f>IF(Eksplikatsioon!A932=0,"",Eksplikatsioon!A932)</f>
        <v/>
      </c>
      <c r="B931" s="77" t="str">
        <f>IF(Eksplikatsioon!B932=0,"",Eksplikatsioon!B932)</f>
        <v/>
      </c>
      <c r="C931" s="33" t="str">
        <f>IF(Eksplikatsioon!C932=0,"",Eksplikatsioon!C932)</f>
        <v/>
      </c>
      <c r="D931" s="33" t="str">
        <f>IF(Eksplikatsioon!D932=0,"",Eksplikatsioon!D932)</f>
        <v/>
      </c>
      <c r="E931" s="75"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3">
      <c r="A932" s="33" t="str">
        <f>IF(Eksplikatsioon!A933=0,"",Eksplikatsioon!A933)</f>
        <v/>
      </c>
      <c r="B932" s="77" t="str">
        <f>IF(Eksplikatsioon!B933=0,"",Eksplikatsioon!B933)</f>
        <v/>
      </c>
      <c r="C932" s="33" t="str">
        <f>IF(Eksplikatsioon!C933=0,"",Eksplikatsioon!C933)</f>
        <v/>
      </c>
      <c r="D932" s="33" t="str">
        <f>IF(Eksplikatsioon!D933=0,"",Eksplikatsioon!D933)</f>
        <v/>
      </c>
      <c r="E932" s="75"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3">
      <c r="A933" s="33" t="str">
        <f>IF(Eksplikatsioon!A934=0,"",Eksplikatsioon!A934)</f>
        <v/>
      </c>
      <c r="B933" s="77" t="str">
        <f>IF(Eksplikatsioon!B934=0,"",Eksplikatsioon!B934)</f>
        <v/>
      </c>
      <c r="C933" s="33" t="str">
        <f>IF(Eksplikatsioon!C934=0,"",Eksplikatsioon!C934)</f>
        <v/>
      </c>
      <c r="D933" s="33" t="str">
        <f>IF(Eksplikatsioon!D934=0,"",Eksplikatsioon!D934)</f>
        <v/>
      </c>
      <c r="E933" s="75"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3">
      <c r="A934" s="33" t="str">
        <f>IF(Eksplikatsioon!A935=0,"",Eksplikatsioon!A935)</f>
        <v/>
      </c>
      <c r="B934" s="77" t="str">
        <f>IF(Eksplikatsioon!B935=0,"",Eksplikatsioon!B935)</f>
        <v/>
      </c>
      <c r="C934" s="33" t="str">
        <f>IF(Eksplikatsioon!C935=0,"",Eksplikatsioon!C935)</f>
        <v/>
      </c>
      <c r="D934" s="33" t="str">
        <f>IF(Eksplikatsioon!D935=0,"",Eksplikatsioon!D935)</f>
        <v/>
      </c>
      <c r="E934" s="75"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3">
      <c r="A935" s="33" t="str">
        <f>IF(Eksplikatsioon!A936=0,"",Eksplikatsioon!A936)</f>
        <v/>
      </c>
      <c r="B935" s="77" t="str">
        <f>IF(Eksplikatsioon!B936=0,"",Eksplikatsioon!B936)</f>
        <v/>
      </c>
      <c r="C935" s="33" t="str">
        <f>IF(Eksplikatsioon!C936=0,"",Eksplikatsioon!C936)</f>
        <v/>
      </c>
      <c r="D935" s="33" t="str">
        <f>IF(Eksplikatsioon!D936=0,"",Eksplikatsioon!D936)</f>
        <v/>
      </c>
      <c r="E935" s="75"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3">
      <c r="A936" s="33" t="str">
        <f>IF(Eksplikatsioon!A937=0,"",Eksplikatsioon!A937)</f>
        <v/>
      </c>
      <c r="B936" s="77" t="str">
        <f>IF(Eksplikatsioon!B937=0,"",Eksplikatsioon!B937)</f>
        <v/>
      </c>
      <c r="C936" s="33" t="str">
        <f>IF(Eksplikatsioon!C937=0,"",Eksplikatsioon!C937)</f>
        <v/>
      </c>
      <c r="D936" s="33" t="str">
        <f>IF(Eksplikatsioon!D937=0,"",Eksplikatsioon!D937)</f>
        <v/>
      </c>
      <c r="E936" s="75"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3">
      <c r="A937" s="33" t="str">
        <f>IF(Eksplikatsioon!A938=0,"",Eksplikatsioon!A938)</f>
        <v/>
      </c>
      <c r="B937" s="77" t="str">
        <f>IF(Eksplikatsioon!B938=0,"",Eksplikatsioon!B938)</f>
        <v/>
      </c>
      <c r="C937" s="33" t="str">
        <f>IF(Eksplikatsioon!C938=0,"",Eksplikatsioon!C938)</f>
        <v/>
      </c>
      <c r="D937" s="33" t="str">
        <f>IF(Eksplikatsioon!D938=0,"",Eksplikatsioon!D938)</f>
        <v/>
      </c>
      <c r="E937" s="75"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3">
      <c r="A938" s="33" t="str">
        <f>IF(Eksplikatsioon!A939=0,"",Eksplikatsioon!A939)</f>
        <v/>
      </c>
      <c r="B938" s="77" t="str">
        <f>IF(Eksplikatsioon!B939=0,"",Eksplikatsioon!B939)</f>
        <v/>
      </c>
      <c r="C938" s="33" t="str">
        <f>IF(Eksplikatsioon!C939=0,"",Eksplikatsioon!C939)</f>
        <v/>
      </c>
      <c r="D938" s="33" t="str">
        <f>IF(Eksplikatsioon!D939=0,"",Eksplikatsioon!D939)</f>
        <v/>
      </c>
      <c r="E938" s="75"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3">
      <c r="A939" s="33" t="str">
        <f>IF(Eksplikatsioon!A940=0,"",Eksplikatsioon!A940)</f>
        <v/>
      </c>
      <c r="B939" s="77" t="str">
        <f>IF(Eksplikatsioon!B940=0,"",Eksplikatsioon!B940)</f>
        <v/>
      </c>
      <c r="C939" s="33" t="str">
        <f>IF(Eksplikatsioon!C940=0,"",Eksplikatsioon!C940)</f>
        <v/>
      </c>
      <c r="D939" s="33" t="str">
        <f>IF(Eksplikatsioon!D940=0,"",Eksplikatsioon!D940)</f>
        <v/>
      </c>
      <c r="E939" s="75"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3">
      <c r="A940" s="33" t="str">
        <f>IF(Eksplikatsioon!A941=0,"",Eksplikatsioon!A941)</f>
        <v/>
      </c>
      <c r="B940" s="77" t="str">
        <f>IF(Eksplikatsioon!B941=0,"",Eksplikatsioon!B941)</f>
        <v/>
      </c>
      <c r="C940" s="33" t="str">
        <f>IF(Eksplikatsioon!C941=0,"",Eksplikatsioon!C941)</f>
        <v/>
      </c>
      <c r="D940" s="33" t="str">
        <f>IF(Eksplikatsioon!D941=0,"",Eksplikatsioon!D941)</f>
        <v/>
      </c>
      <c r="E940" s="75"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3">
      <c r="A941" s="33" t="str">
        <f>IF(Eksplikatsioon!A942=0,"",Eksplikatsioon!A942)</f>
        <v/>
      </c>
      <c r="B941" s="77" t="str">
        <f>IF(Eksplikatsioon!B942=0,"",Eksplikatsioon!B942)</f>
        <v/>
      </c>
      <c r="C941" s="33" t="str">
        <f>IF(Eksplikatsioon!C942=0,"",Eksplikatsioon!C942)</f>
        <v/>
      </c>
      <c r="D941" s="33" t="str">
        <f>IF(Eksplikatsioon!D942=0,"",Eksplikatsioon!D942)</f>
        <v/>
      </c>
      <c r="E941" s="75"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3">
      <c r="A942" s="33" t="str">
        <f>IF(Eksplikatsioon!A943=0,"",Eksplikatsioon!A943)</f>
        <v/>
      </c>
      <c r="B942" s="77" t="str">
        <f>IF(Eksplikatsioon!B943=0,"",Eksplikatsioon!B943)</f>
        <v/>
      </c>
      <c r="C942" s="33" t="str">
        <f>IF(Eksplikatsioon!C943=0,"",Eksplikatsioon!C943)</f>
        <v/>
      </c>
      <c r="D942" s="33" t="str">
        <f>IF(Eksplikatsioon!D943=0,"",Eksplikatsioon!D943)</f>
        <v/>
      </c>
      <c r="E942" s="75"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3">
      <c r="A943" s="33" t="str">
        <f>IF(Eksplikatsioon!A944=0,"",Eksplikatsioon!A944)</f>
        <v/>
      </c>
      <c r="B943" s="77" t="str">
        <f>IF(Eksplikatsioon!B944=0,"",Eksplikatsioon!B944)</f>
        <v/>
      </c>
      <c r="C943" s="33" t="str">
        <f>IF(Eksplikatsioon!C944=0,"",Eksplikatsioon!C944)</f>
        <v/>
      </c>
      <c r="D943" s="33" t="str">
        <f>IF(Eksplikatsioon!D944=0,"",Eksplikatsioon!D944)</f>
        <v/>
      </c>
      <c r="E943" s="75"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3">
      <c r="A944" s="33" t="str">
        <f>IF(Eksplikatsioon!A945=0,"",Eksplikatsioon!A945)</f>
        <v/>
      </c>
      <c r="B944" s="77" t="str">
        <f>IF(Eksplikatsioon!B945=0,"",Eksplikatsioon!B945)</f>
        <v/>
      </c>
      <c r="C944" s="33" t="str">
        <f>IF(Eksplikatsioon!C945=0,"",Eksplikatsioon!C945)</f>
        <v/>
      </c>
      <c r="D944" s="33" t="str">
        <f>IF(Eksplikatsioon!D945=0,"",Eksplikatsioon!D945)</f>
        <v/>
      </c>
      <c r="E944" s="75"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3">
      <c r="A945" s="33" t="str">
        <f>IF(Eksplikatsioon!A946=0,"",Eksplikatsioon!A946)</f>
        <v/>
      </c>
      <c r="B945" s="77" t="str">
        <f>IF(Eksplikatsioon!B946=0,"",Eksplikatsioon!B946)</f>
        <v/>
      </c>
      <c r="C945" s="33" t="str">
        <f>IF(Eksplikatsioon!C946=0,"",Eksplikatsioon!C946)</f>
        <v/>
      </c>
      <c r="D945" s="33" t="str">
        <f>IF(Eksplikatsioon!D946=0,"",Eksplikatsioon!D946)</f>
        <v/>
      </c>
      <c r="E945" s="75"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3">
      <c r="A946" s="33" t="str">
        <f>IF(Eksplikatsioon!A947=0,"",Eksplikatsioon!A947)</f>
        <v/>
      </c>
      <c r="B946" s="77" t="str">
        <f>IF(Eksplikatsioon!B947=0,"",Eksplikatsioon!B947)</f>
        <v/>
      </c>
      <c r="C946" s="33" t="str">
        <f>IF(Eksplikatsioon!C947=0,"",Eksplikatsioon!C947)</f>
        <v/>
      </c>
      <c r="D946" s="33" t="str">
        <f>IF(Eksplikatsioon!D947=0,"",Eksplikatsioon!D947)</f>
        <v/>
      </c>
      <c r="E946" s="75"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3">
      <c r="A947" s="33" t="str">
        <f>IF(Eksplikatsioon!A948=0,"",Eksplikatsioon!A948)</f>
        <v/>
      </c>
      <c r="B947" s="77" t="str">
        <f>IF(Eksplikatsioon!B948=0,"",Eksplikatsioon!B948)</f>
        <v/>
      </c>
      <c r="C947" s="33" t="str">
        <f>IF(Eksplikatsioon!C948=0,"",Eksplikatsioon!C948)</f>
        <v/>
      </c>
      <c r="D947" s="33" t="str">
        <f>IF(Eksplikatsioon!D948=0,"",Eksplikatsioon!D948)</f>
        <v/>
      </c>
      <c r="E947" s="75"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3">
      <c r="A948" s="33" t="str">
        <f>IF(Eksplikatsioon!A949=0,"",Eksplikatsioon!A949)</f>
        <v/>
      </c>
      <c r="B948" s="77" t="str">
        <f>IF(Eksplikatsioon!B949=0,"",Eksplikatsioon!B949)</f>
        <v/>
      </c>
      <c r="C948" s="33" t="str">
        <f>IF(Eksplikatsioon!C949=0,"",Eksplikatsioon!C949)</f>
        <v/>
      </c>
      <c r="D948" s="33" t="str">
        <f>IF(Eksplikatsioon!D949=0,"",Eksplikatsioon!D949)</f>
        <v/>
      </c>
      <c r="E948" s="75"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3">
      <c r="A949" s="33" t="str">
        <f>IF(Eksplikatsioon!A950=0,"",Eksplikatsioon!A950)</f>
        <v/>
      </c>
      <c r="B949" s="77" t="str">
        <f>IF(Eksplikatsioon!B950=0,"",Eksplikatsioon!B950)</f>
        <v/>
      </c>
      <c r="C949" s="33" t="str">
        <f>IF(Eksplikatsioon!C950=0,"",Eksplikatsioon!C950)</f>
        <v/>
      </c>
      <c r="D949" s="33" t="str">
        <f>IF(Eksplikatsioon!D950=0,"",Eksplikatsioon!D950)</f>
        <v/>
      </c>
      <c r="E949" s="75"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3">
      <c r="A950" s="33" t="str">
        <f>IF(Eksplikatsioon!A951=0,"",Eksplikatsioon!A951)</f>
        <v/>
      </c>
      <c r="B950" s="77" t="str">
        <f>IF(Eksplikatsioon!B951=0,"",Eksplikatsioon!B951)</f>
        <v/>
      </c>
      <c r="C950" s="33" t="str">
        <f>IF(Eksplikatsioon!C951=0,"",Eksplikatsioon!C951)</f>
        <v/>
      </c>
      <c r="D950" s="33" t="str">
        <f>IF(Eksplikatsioon!D951=0,"",Eksplikatsioon!D951)</f>
        <v/>
      </c>
      <c r="E950" s="75"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3">
      <c r="A951" s="33" t="str">
        <f>IF(Eksplikatsioon!A952=0,"",Eksplikatsioon!A952)</f>
        <v/>
      </c>
      <c r="B951" s="77" t="str">
        <f>IF(Eksplikatsioon!B952=0,"",Eksplikatsioon!B952)</f>
        <v/>
      </c>
      <c r="C951" s="33" t="str">
        <f>IF(Eksplikatsioon!C952=0,"",Eksplikatsioon!C952)</f>
        <v/>
      </c>
      <c r="D951" s="33" t="str">
        <f>IF(Eksplikatsioon!D952=0,"",Eksplikatsioon!D952)</f>
        <v/>
      </c>
      <c r="E951" s="75"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3">
      <c r="A952" s="33" t="str">
        <f>IF(Eksplikatsioon!A953=0,"",Eksplikatsioon!A953)</f>
        <v/>
      </c>
      <c r="B952" s="77" t="str">
        <f>IF(Eksplikatsioon!B953=0,"",Eksplikatsioon!B953)</f>
        <v/>
      </c>
      <c r="C952" s="33" t="str">
        <f>IF(Eksplikatsioon!C953=0,"",Eksplikatsioon!C953)</f>
        <v/>
      </c>
      <c r="D952" s="33" t="str">
        <f>IF(Eksplikatsioon!D953=0,"",Eksplikatsioon!D953)</f>
        <v/>
      </c>
      <c r="E952" s="75"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3">
      <c r="A953" s="33" t="str">
        <f>IF(Eksplikatsioon!A954=0,"",Eksplikatsioon!A954)</f>
        <v/>
      </c>
      <c r="B953" s="77" t="str">
        <f>IF(Eksplikatsioon!B954=0,"",Eksplikatsioon!B954)</f>
        <v/>
      </c>
      <c r="C953" s="33" t="str">
        <f>IF(Eksplikatsioon!C954=0,"",Eksplikatsioon!C954)</f>
        <v/>
      </c>
      <c r="D953" s="33" t="str">
        <f>IF(Eksplikatsioon!D954=0,"",Eksplikatsioon!D954)</f>
        <v/>
      </c>
      <c r="E953" s="75"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3">
      <c r="A954" s="33" t="str">
        <f>IF(Eksplikatsioon!A955=0,"",Eksplikatsioon!A955)</f>
        <v/>
      </c>
      <c r="B954" s="77" t="str">
        <f>IF(Eksplikatsioon!B955=0,"",Eksplikatsioon!B955)</f>
        <v/>
      </c>
      <c r="C954" s="33" t="str">
        <f>IF(Eksplikatsioon!C955=0,"",Eksplikatsioon!C955)</f>
        <v/>
      </c>
      <c r="D954" s="33" t="str">
        <f>IF(Eksplikatsioon!D955=0,"",Eksplikatsioon!D955)</f>
        <v/>
      </c>
      <c r="E954" s="75"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3">
      <c r="A955" s="33" t="str">
        <f>IF(Eksplikatsioon!A956=0,"",Eksplikatsioon!A956)</f>
        <v/>
      </c>
      <c r="B955" s="77" t="str">
        <f>IF(Eksplikatsioon!B956=0,"",Eksplikatsioon!B956)</f>
        <v/>
      </c>
      <c r="C955" s="33" t="str">
        <f>IF(Eksplikatsioon!C956=0,"",Eksplikatsioon!C956)</f>
        <v/>
      </c>
      <c r="D955" s="33" t="str">
        <f>IF(Eksplikatsioon!D956=0,"",Eksplikatsioon!D956)</f>
        <v/>
      </c>
      <c r="E955" s="75"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3">
      <c r="A956" s="33" t="str">
        <f>IF(Eksplikatsioon!A957=0,"",Eksplikatsioon!A957)</f>
        <v/>
      </c>
      <c r="B956" s="77" t="str">
        <f>IF(Eksplikatsioon!B957=0,"",Eksplikatsioon!B957)</f>
        <v/>
      </c>
      <c r="C956" s="33" t="str">
        <f>IF(Eksplikatsioon!C957=0,"",Eksplikatsioon!C957)</f>
        <v/>
      </c>
      <c r="D956" s="33" t="str">
        <f>IF(Eksplikatsioon!D957=0,"",Eksplikatsioon!D957)</f>
        <v/>
      </c>
      <c r="E956" s="75"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3">
      <c r="A957" s="33" t="str">
        <f>IF(Eksplikatsioon!A958=0,"",Eksplikatsioon!A958)</f>
        <v/>
      </c>
      <c r="B957" s="77" t="str">
        <f>IF(Eksplikatsioon!B958=0,"",Eksplikatsioon!B958)</f>
        <v/>
      </c>
      <c r="C957" s="33" t="str">
        <f>IF(Eksplikatsioon!C958=0,"",Eksplikatsioon!C958)</f>
        <v/>
      </c>
      <c r="D957" s="33" t="str">
        <f>IF(Eksplikatsioon!D958=0,"",Eksplikatsioon!D958)</f>
        <v/>
      </c>
      <c r="E957" s="75"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3">
      <c r="A958" s="33" t="str">
        <f>IF(Eksplikatsioon!A959=0,"",Eksplikatsioon!A959)</f>
        <v/>
      </c>
      <c r="B958" s="77" t="str">
        <f>IF(Eksplikatsioon!B959=0,"",Eksplikatsioon!B959)</f>
        <v/>
      </c>
      <c r="C958" s="33" t="str">
        <f>IF(Eksplikatsioon!C959=0,"",Eksplikatsioon!C959)</f>
        <v/>
      </c>
      <c r="D958" s="33" t="str">
        <f>IF(Eksplikatsioon!D959=0,"",Eksplikatsioon!D959)</f>
        <v/>
      </c>
      <c r="E958" s="75"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3">
      <c r="A959" s="33" t="str">
        <f>IF(Eksplikatsioon!A960=0,"",Eksplikatsioon!A960)</f>
        <v/>
      </c>
      <c r="B959" s="77" t="str">
        <f>IF(Eksplikatsioon!B960=0,"",Eksplikatsioon!B960)</f>
        <v/>
      </c>
      <c r="C959" s="33" t="str">
        <f>IF(Eksplikatsioon!C960=0,"",Eksplikatsioon!C960)</f>
        <v/>
      </c>
      <c r="D959" s="33" t="str">
        <f>IF(Eksplikatsioon!D960=0,"",Eksplikatsioon!D960)</f>
        <v/>
      </c>
      <c r="E959" s="75"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3">
      <c r="A960" s="33" t="str">
        <f>IF(Eksplikatsioon!A961=0,"",Eksplikatsioon!A961)</f>
        <v/>
      </c>
      <c r="B960" s="77" t="str">
        <f>IF(Eksplikatsioon!B961=0,"",Eksplikatsioon!B961)</f>
        <v/>
      </c>
      <c r="C960" s="33" t="str">
        <f>IF(Eksplikatsioon!C961=0,"",Eksplikatsioon!C961)</f>
        <v/>
      </c>
      <c r="D960" s="33" t="str">
        <f>IF(Eksplikatsioon!D961=0,"",Eksplikatsioon!D961)</f>
        <v/>
      </c>
      <c r="E960" s="75"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3">
      <c r="A961" s="33" t="str">
        <f>IF(Eksplikatsioon!A962=0,"",Eksplikatsioon!A962)</f>
        <v/>
      </c>
      <c r="B961" s="77" t="str">
        <f>IF(Eksplikatsioon!B962=0,"",Eksplikatsioon!B962)</f>
        <v/>
      </c>
      <c r="C961" s="33" t="str">
        <f>IF(Eksplikatsioon!C962=0,"",Eksplikatsioon!C962)</f>
        <v/>
      </c>
      <c r="D961" s="33" t="str">
        <f>IF(Eksplikatsioon!D962=0,"",Eksplikatsioon!D962)</f>
        <v/>
      </c>
      <c r="E961" s="75"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3">
      <c r="A962" s="33" t="str">
        <f>IF(Eksplikatsioon!A963=0,"",Eksplikatsioon!A963)</f>
        <v/>
      </c>
      <c r="B962" s="77" t="str">
        <f>IF(Eksplikatsioon!B963=0,"",Eksplikatsioon!B963)</f>
        <v/>
      </c>
      <c r="C962" s="33" t="str">
        <f>IF(Eksplikatsioon!C963=0,"",Eksplikatsioon!C963)</f>
        <v/>
      </c>
      <c r="D962" s="33" t="str">
        <f>IF(Eksplikatsioon!D963=0,"",Eksplikatsioon!D963)</f>
        <v/>
      </c>
      <c r="E962" s="75"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3">
      <c r="A963" s="33" t="str">
        <f>IF(Eksplikatsioon!A964=0,"",Eksplikatsioon!A964)</f>
        <v/>
      </c>
      <c r="B963" s="77" t="str">
        <f>IF(Eksplikatsioon!B964=0,"",Eksplikatsioon!B964)</f>
        <v/>
      </c>
      <c r="C963" s="33" t="str">
        <f>IF(Eksplikatsioon!C964=0,"",Eksplikatsioon!C964)</f>
        <v/>
      </c>
      <c r="D963" s="33" t="str">
        <f>IF(Eksplikatsioon!D964=0,"",Eksplikatsioon!D964)</f>
        <v/>
      </c>
      <c r="E963" s="75"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3">
      <c r="A964" s="33" t="str">
        <f>IF(Eksplikatsioon!A965=0,"",Eksplikatsioon!A965)</f>
        <v/>
      </c>
      <c r="B964" s="77" t="str">
        <f>IF(Eksplikatsioon!B965=0,"",Eksplikatsioon!B965)</f>
        <v/>
      </c>
      <c r="C964" s="33" t="str">
        <f>IF(Eksplikatsioon!C965=0,"",Eksplikatsioon!C965)</f>
        <v/>
      </c>
      <c r="D964" s="33" t="str">
        <f>IF(Eksplikatsioon!D965=0,"",Eksplikatsioon!D965)</f>
        <v/>
      </c>
      <c r="E964" s="75"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3">
      <c r="A965" s="33" t="str">
        <f>IF(Eksplikatsioon!A966=0,"",Eksplikatsioon!A966)</f>
        <v/>
      </c>
      <c r="B965" s="77" t="str">
        <f>IF(Eksplikatsioon!B966=0,"",Eksplikatsioon!B966)</f>
        <v/>
      </c>
      <c r="C965" s="33" t="str">
        <f>IF(Eksplikatsioon!C966=0,"",Eksplikatsioon!C966)</f>
        <v/>
      </c>
      <c r="D965" s="33" t="str">
        <f>IF(Eksplikatsioon!D966=0,"",Eksplikatsioon!D966)</f>
        <v/>
      </c>
      <c r="E965" s="75"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3">
      <c r="A966" s="33" t="str">
        <f>IF(Eksplikatsioon!A967=0,"",Eksplikatsioon!A967)</f>
        <v/>
      </c>
      <c r="B966" s="77" t="str">
        <f>IF(Eksplikatsioon!B967=0,"",Eksplikatsioon!B967)</f>
        <v/>
      </c>
      <c r="C966" s="33" t="str">
        <f>IF(Eksplikatsioon!C967=0,"",Eksplikatsioon!C967)</f>
        <v/>
      </c>
      <c r="D966" s="33" t="str">
        <f>IF(Eksplikatsioon!D967=0,"",Eksplikatsioon!D967)</f>
        <v/>
      </c>
      <c r="E966" s="75"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3">
      <c r="A967" s="33" t="str">
        <f>IF(Eksplikatsioon!A968=0,"",Eksplikatsioon!A968)</f>
        <v/>
      </c>
      <c r="B967" s="77" t="str">
        <f>IF(Eksplikatsioon!B968=0,"",Eksplikatsioon!B968)</f>
        <v/>
      </c>
      <c r="C967" s="33" t="str">
        <f>IF(Eksplikatsioon!C968=0,"",Eksplikatsioon!C968)</f>
        <v/>
      </c>
      <c r="D967" s="33" t="str">
        <f>IF(Eksplikatsioon!D968=0,"",Eksplikatsioon!D968)</f>
        <v/>
      </c>
      <c r="E967" s="75"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3">
      <c r="A968" s="33" t="str">
        <f>IF(Eksplikatsioon!A969=0,"",Eksplikatsioon!A969)</f>
        <v/>
      </c>
      <c r="B968" s="77" t="str">
        <f>IF(Eksplikatsioon!B969=0,"",Eksplikatsioon!B969)</f>
        <v/>
      </c>
      <c r="C968" s="33" t="str">
        <f>IF(Eksplikatsioon!C969=0,"",Eksplikatsioon!C969)</f>
        <v/>
      </c>
      <c r="D968" s="33" t="str">
        <f>IF(Eksplikatsioon!D969=0,"",Eksplikatsioon!D969)</f>
        <v/>
      </c>
      <c r="E968" s="75"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3">
      <c r="A969" s="33" t="str">
        <f>IF(Eksplikatsioon!A970=0,"",Eksplikatsioon!A970)</f>
        <v/>
      </c>
      <c r="B969" s="77" t="str">
        <f>IF(Eksplikatsioon!B970=0,"",Eksplikatsioon!B970)</f>
        <v/>
      </c>
      <c r="C969" s="33" t="str">
        <f>IF(Eksplikatsioon!C970=0,"",Eksplikatsioon!C970)</f>
        <v/>
      </c>
      <c r="D969" s="33" t="str">
        <f>IF(Eksplikatsioon!D970=0,"",Eksplikatsioon!D970)</f>
        <v/>
      </c>
      <c r="E969" s="75"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3">
      <c r="A970" s="33" t="str">
        <f>IF(Eksplikatsioon!A971=0,"",Eksplikatsioon!A971)</f>
        <v/>
      </c>
      <c r="B970" s="77" t="str">
        <f>IF(Eksplikatsioon!B971=0,"",Eksplikatsioon!B971)</f>
        <v/>
      </c>
      <c r="C970" s="33" t="str">
        <f>IF(Eksplikatsioon!C971=0,"",Eksplikatsioon!C971)</f>
        <v/>
      </c>
      <c r="D970" s="33" t="str">
        <f>IF(Eksplikatsioon!D971=0,"",Eksplikatsioon!D971)</f>
        <v/>
      </c>
      <c r="E970" s="75"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3">
      <c r="A971" s="33" t="str">
        <f>IF(Eksplikatsioon!A972=0,"",Eksplikatsioon!A972)</f>
        <v/>
      </c>
      <c r="B971" s="77" t="str">
        <f>IF(Eksplikatsioon!B972=0,"",Eksplikatsioon!B972)</f>
        <v/>
      </c>
      <c r="C971" s="33" t="str">
        <f>IF(Eksplikatsioon!C972=0,"",Eksplikatsioon!C972)</f>
        <v/>
      </c>
      <c r="D971" s="33" t="str">
        <f>IF(Eksplikatsioon!D972=0,"",Eksplikatsioon!D972)</f>
        <v/>
      </c>
      <c r="E971" s="75"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3">
      <c r="A972" s="33" t="str">
        <f>IF(Eksplikatsioon!A973=0,"",Eksplikatsioon!A973)</f>
        <v/>
      </c>
      <c r="B972" s="77" t="str">
        <f>IF(Eksplikatsioon!B973=0,"",Eksplikatsioon!B973)</f>
        <v/>
      </c>
      <c r="C972" s="33" t="str">
        <f>IF(Eksplikatsioon!C973=0,"",Eksplikatsioon!C973)</f>
        <v/>
      </c>
      <c r="D972" s="33" t="str">
        <f>IF(Eksplikatsioon!D973=0,"",Eksplikatsioon!D973)</f>
        <v/>
      </c>
      <c r="E972" s="75"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3">
      <c r="A973" s="33" t="str">
        <f>IF(Eksplikatsioon!A974=0,"",Eksplikatsioon!A974)</f>
        <v/>
      </c>
      <c r="B973" s="77" t="str">
        <f>IF(Eksplikatsioon!B974=0,"",Eksplikatsioon!B974)</f>
        <v/>
      </c>
      <c r="C973" s="33" t="str">
        <f>IF(Eksplikatsioon!C974=0,"",Eksplikatsioon!C974)</f>
        <v/>
      </c>
      <c r="D973" s="33" t="str">
        <f>IF(Eksplikatsioon!D974=0,"",Eksplikatsioon!D974)</f>
        <v/>
      </c>
      <c r="E973" s="75"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3">
      <c r="A974" s="33" t="str">
        <f>IF(Eksplikatsioon!A975=0,"",Eksplikatsioon!A975)</f>
        <v/>
      </c>
      <c r="B974" s="77" t="str">
        <f>IF(Eksplikatsioon!B975=0,"",Eksplikatsioon!B975)</f>
        <v/>
      </c>
      <c r="C974" s="33" t="str">
        <f>IF(Eksplikatsioon!C975=0,"",Eksplikatsioon!C975)</f>
        <v/>
      </c>
      <c r="D974" s="33" t="str">
        <f>IF(Eksplikatsioon!D975=0,"",Eksplikatsioon!D975)</f>
        <v/>
      </c>
      <c r="E974" s="75"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3">
      <c r="A975" s="33" t="str">
        <f>IF(Eksplikatsioon!A976=0,"",Eksplikatsioon!A976)</f>
        <v/>
      </c>
      <c r="B975" s="77" t="str">
        <f>IF(Eksplikatsioon!B976=0,"",Eksplikatsioon!B976)</f>
        <v/>
      </c>
      <c r="C975" s="33" t="str">
        <f>IF(Eksplikatsioon!C976=0,"",Eksplikatsioon!C976)</f>
        <v/>
      </c>
      <c r="D975" s="33" t="str">
        <f>IF(Eksplikatsioon!D976=0,"",Eksplikatsioon!D976)</f>
        <v/>
      </c>
      <c r="E975" s="75"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3">
      <c r="A976" s="33" t="str">
        <f>IF(Eksplikatsioon!A977=0,"",Eksplikatsioon!A977)</f>
        <v/>
      </c>
      <c r="B976" s="77" t="str">
        <f>IF(Eksplikatsioon!B977=0,"",Eksplikatsioon!B977)</f>
        <v/>
      </c>
      <c r="C976" s="33" t="str">
        <f>IF(Eksplikatsioon!C977=0,"",Eksplikatsioon!C977)</f>
        <v/>
      </c>
      <c r="D976" s="33" t="str">
        <f>IF(Eksplikatsioon!D977=0,"",Eksplikatsioon!D977)</f>
        <v/>
      </c>
      <c r="E976" s="75"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3">
      <c r="A977" s="33" t="str">
        <f>IF(Eksplikatsioon!A978=0,"",Eksplikatsioon!A978)</f>
        <v/>
      </c>
      <c r="B977" s="77" t="str">
        <f>IF(Eksplikatsioon!B978=0,"",Eksplikatsioon!B978)</f>
        <v/>
      </c>
      <c r="C977" s="33" t="str">
        <f>IF(Eksplikatsioon!C978=0,"",Eksplikatsioon!C978)</f>
        <v/>
      </c>
      <c r="D977" s="33" t="str">
        <f>IF(Eksplikatsioon!D978=0,"",Eksplikatsioon!D978)</f>
        <v/>
      </c>
      <c r="E977" s="75"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3">
      <c r="A978" s="33" t="str">
        <f>IF(Eksplikatsioon!A979=0,"",Eksplikatsioon!A979)</f>
        <v/>
      </c>
      <c r="B978" s="77" t="str">
        <f>IF(Eksplikatsioon!B979=0,"",Eksplikatsioon!B979)</f>
        <v/>
      </c>
      <c r="C978" s="33" t="str">
        <f>IF(Eksplikatsioon!C979=0,"",Eksplikatsioon!C979)</f>
        <v/>
      </c>
      <c r="D978" s="33" t="str">
        <f>IF(Eksplikatsioon!D979=0,"",Eksplikatsioon!D979)</f>
        <v/>
      </c>
      <c r="E978" s="75"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3">
      <c r="A979" s="33" t="str">
        <f>IF(Eksplikatsioon!A980=0,"",Eksplikatsioon!A980)</f>
        <v/>
      </c>
      <c r="B979" s="77" t="str">
        <f>IF(Eksplikatsioon!B980=0,"",Eksplikatsioon!B980)</f>
        <v/>
      </c>
      <c r="C979" s="33" t="str">
        <f>IF(Eksplikatsioon!C980=0,"",Eksplikatsioon!C980)</f>
        <v/>
      </c>
      <c r="D979" s="33" t="str">
        <f>IF(Eksplikatsioon!D980=0,"",Eksplikatsioon!D980)</f>
        <v/>
      </c>
      <c r="E979" s="75"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3">
      <c r="A980" s="33" t="str">
        <f>IF(Eksplikatsioon!A981=0,"",Eksplikatsioon!A981)</f>
        <v/>
      </c>
      <c r="B980" s="77" t="str">
        <f>IF(Eksplikatsioon!B981=0,"",Eksplikatsioon!B981)</f>
        <v/>
      </c>
      <c r="C980" s="33" t="str">
        <f>IF(Eksplikatsioon!C981=0,"",Eksplikatsioon!C981)</f>
        <v/>
      </c>
      <c r="D980" s="33" t="str">
        <f>IF(Eksplikatsioon!D981=0,"",Eksplikatsioon!D981)</f>
        <v/>
      </c>
      <c r="E980" s="75"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3">
      <c r="A981" s="33" t="str">
        <f>IF(Eksplikatsioon!A982=0,"",Eksplikatsioon!A982)</f>
        <v/>
      </c>
      <c r="B981" s="77" t="str">
        <f>IF(Eksplikatsioon!B982=0,"",Eksplikatsioon!B982)</f>
        <v/>
      </c>
      <c r="C981" s="33" t="str">
        <f>IF(Eksplikatsioon!C982=0,"",Eksplikatsioon!C982)</f>
        <v/>
      </c>
      <c r="D981" s="33" t="str">
        <f>IF(Eksplikatsioon!D982=0,"",Eksplikatsioon!D982)</f>
        <v/>
      </c>
      <c r="E981" s="75"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3">
      <c r="A982" s="33" t="str">
        <f>IF(Eksplikatsioon!A983=0,"",Eksplikatsioon!A983)</f>
        <v/>
      </c>
      <c r="B982" s="77" t="str">
        <f>IF(Eksplikatsioon!B983=0,"",Eksplikatsioon!B983)</f>
        <v/>
      </c>
      <c r="C982" s="33" t="str">
        <f>IF(Eksplikatsioon!C983=0,"",Eksplikatsioon!C983)</f>
        <v/>
      </c>
      <c r="D982" s="33" t="str">
        <f>IF(Eksplikatsioon!D983=0,"",Eksplikatsioon!D983)</f>
        <v/>
      </c>
      <c r="E982" s="75"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3">
      <c r="A983" s="33" t="str">
        <f>IF(Eksplikatsioon!A984=0,"",Eksplikatsioon!A984)</f>
        <v/>
      </c>
      <c r="B983" s="77" t="str">
        <f>IF(Eksplikatsioon!B984=0,"",Eksplikatsioon!B984)</f>
        <v/>
      </c>
      <c r="C983" s="33" t="str">
        <f>IF(Eksplikatsioon!C984=0,"",Eksplikatsioon!C984)</f>
        <v/>
      </c>
      <c r="D983" s="33" t="str">
        <f>IF(Eksplikatsioon!D984=0,"",Eksplikatsioon!D984)</f>
        <v/>
      </c>
      <c r="E983" s="75"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3">
      <c r="A984" s="33" t="str">
        <f>IF(Eksplikatsioon!A985=0,"",Eksplikatsioon!A985)</f>
        <v/>
      </c>
      <c r="B984" s="77" t="str">
        <f>IF(Eksplikatsioon!B985=0,"",Eksplikatsioon!B985)</f>
        <v/>
      </c>
      <c r="C984" s="33" t="str">
        <f>IF(Eksplikatsioon!C985=0,"",Eksplikatsioon!C985)</f>
        <v/>
      </c>
      <c r="D984" s="33" t="str">
        <f>IF(Eksplikatsioon!D985=0,"",Eksplikatsioon!D985)</f>
        <v/>
      </c>
      <c r="E984" s="75"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3">
      <c r="A985" s="33" t="str">
        <f>IF(Eksplikatsioon!A986=0,"",Eksplikatsioon!A986)</f>
        <v/>
      </c>
      <c r="B985" s="77" t="str">
        <f>IF(Eksplikatsioon!B986=0,"",Eksplikatsioon!B986)</f>
        <v/>
      </c>
      <c r="C985" s="33" t="str">
        <f>IF(Eksplikatsioon!C986=0,"",Eksplikatsioon!C986)</f>
        <v/>
      </c>
      <c r="D985" s="33" t="str">
        <f>IF(Eksplikatsioon!D986=0,"",Eksplikatsioon!D986)</f>
        <v/>
      </c>
      <c r="E985" s="75"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3">
      <c r="A986" s="33" t="str">
        <f>IF(Eksplikatsioon!A987=0,"",Eksplikatsioon!A987)</f>
        <v/>
      </c>
      <c r="B986" s="77" t="str">
        <f>IF(Eksplikatsioon!B987=0,"",Eksplikatsioon!B987)</f>
        <v/>
      </c>
      <c r="C986" s="33" t="str">
        <f>IF(Eksplikatsioon!C987=0,"",Eksplikatsioon!C987)</f>
        <v/>
      </c>
      <c r="D986" s="33" t="str">
        <f>IF(Eksplikatsioon!D987=0,"",Eksplikatsioon!D987)</f>
        <v/>
      </c>
      <c r="E986" s="75"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3">
      <c r="A987" s="33" t="str">
        <f>IF(Eksplikatsioon!A988=0,"",Eksplikatsioon!A988)</f>
        <v/>
      </c>
      <c r="B987" s="77" t="str">
        <f>IF(Eksplikatsioon!B988=0,"",Eksplikatsioon!B988)</f>
        <v/>
      </c>
      <c r="C987" s="33" t="str">
        <f>IF(Eksplikatsioon!C988=0,"",Eksplikatsioon!C988)</f>
        <v/>
      </c>
      <c r="D987" s="33" t="str">
        <f>IF(Eksplikatsioon!D988=0,"",Eksplikatsioon!D988)</f>
        <v/>
      </c>
      <c r="E987" s="75"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3">
      <c r="A988" s="33" t="str">
        <f>IF(Eksplikatsioon!A989=0,"",Eksplikatsioon!A989)</f>
        <v/>
      </c>
      <c r="B988" s="77" t="str">
        <f>IF(Eksplikatsioon!B989=0,"",Eksplikatsioon!B989)</f>
        <v/>
      </c>
      <c r="C988" s="33" t="str">
        <f>IF(Eksplikatsioon!C989=0,"",Eksplikatsioon!C989)</f>
        <v/>
      </c>
      <c r="D988" s="33" t="str">
        <f>IF(Eksplikatsioon!D989=0,"",Eksplikatsioon!D989)</f>
        <v/>
      </c>
      <c r="E988" s="75"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3">
      <c r="A989" s="33" t="str">
        <f>IF(Eksplikatsioon!A990=0,"",Eksplikatsioon!A990)</f>
        <v/>
      </c>
      <c r="B989" s="77" t="str">
        <f>IF(Eksplikatsioon!B990=0,"",Eksplikatsioon!B990)</f>
        <v/>
      </c>
      <c r="C989" s="33" t="str">
        <f>IF(Eksplikatsioon!C990=0,"",Eksplikatsioon!C990)</f>
        <v/>
      </c>
      <c r="D989" s="33" t="str">
        <f>IF(Eksplikatsioon!D990=0,"",Eksplikatsioon!D990)</f>
        <v/>
      </c>
      <c r="E989" s="75"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3">
      <c r="A990" s="33" t="str">
        <f>IF(Eksplikatsioon!A991=0,"",Eksplikatsioon!A991)</f>
        <v/>
      </c>
      <c r="B990" s="77" t="str">
        <f>IF(Eksplikatsioon!B991=0,"",Eksplikatsioon!B991)</f>
        <v/>
      </c>
      <c r="C990" s="33" t="str">
        <f>IF(Eksplikatsioon!C991=0,"",Eksplikatsioon!C991)</f>
        <v/>
      </c>
      <c r="D990" s="33" t="str">
        <f>IF(Eksplikatsioon!D991=0,"",Eksplikatsioon!D991)</f>
        <v/>
      </c>
      <c r="E990" s="75"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3">
      <c r="A991" s="33" t="str">
        <f>IF(Eksplikatsioon!A992=0,"",Eksplikatsioon!A992)</f>
        <v/>
      </c>
      <c r="B991" s="77" t="str">
        <f>IF(Eksplikatsioon!B992=0,"",Eksplikatsioon!B992)</f>
        <v/>
      </c>
      <c r="C991" s="33" t="str">
        <f>IF(Eksplikatsioon!C992=0,"",Eksplikatsioon!C992)</f>
        <v/>
      </c>
      <c r="D991" s="33" t="str">
        <f>IF(Eksplikatsioon!D992=0,"",Eksplikatsioon!D992)</f>
        <v/>
      </c>
      <c r="E991" s="75"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3">
      <c r="A992" s="33" t="str">
        <f>IF(Eksplikatsioon!A993=0,"",Eksplikatsioon!A993)</f>
        <v/>
      </c>
      <c r="B992" s="77" t="str">
        <f>IF(Eksplikatsioon!B993=0,"",Eksplikatsioon!B993)</f>
        <v/>
      </c>
      <c r="C992" s="33" t="str">
        <f>IF(Eksplikatsioon!C993=0,"",Eksplikatsioon!C993)</f>
        <v/>
      </c>
      <c r="D992" s="33" t="str">
        <f>IF(Eksplikatsioon!D993=0,"",Eksplikatsioon!D993)</f>
        <v/>
      </c>
      <c r="E992" s="75"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3">
      <c r="A993" s="33" t="str">
        <f>IF(Eksplikatsioon!A994=0,"",Eksplikatsioon!A994)</f>
        <v/>
      </c>
      <c r="B993" s="77" t="str">
        <f>IF(Eksplikatsioon!B994=0,"",Eksplikatsioon!B994)</f>
        <v/>
      </c>
      <c r="C993" s="33" t="str">
        <f>IF(Eksplikatsioon!C994=0,"",Eksplikatsioon!C994)</f>
        <v/>
      </c>
      <c r="D993" s="33" t="str">
        <f>IF(Eksplikatsioon!D994=0,"",Eksplikatsioon!D994)</f>
        <v/>
      </c>
      <c r="E993" s="75"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3">
      <c r="A994" s="33" t="str">
        <f>IF(Eksplikatsioon!A995=0,"",Eksplikatsioon!A995)</f>
        <v/>
      </c>
      <c r="B994" s="77" t="str">
        <f>IF(Eksplikatsioon!B995=0,"",Eksplikatsioon!B995)</f>
        <v/>
      </c>
      <c r="C994" s="33" t="str">
        <f>IF(Eksplikatsioon!C995=0,"",Eksplikatsioon!C995)</f>
        <v/>
      </c>
      <c r="D994" s="33" t="str">
        <f>IF(Eksplikatsioon!D995=0,"",Eksplikatsioon!D995)</f>
        <v/>
      </c>
      <c r="E994" s="75"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3">
      <c r="A995" s="33" t="str">
        <f>IF(Eksplikatsioon!A996=0,"",Eksplikatsioon!A996)</f>
        <v/>
      </c>
      <c r="B995" s="77" t="str">
        <f>IF(Eksplikatsioon!B996=0,"",Eksplikatsioon!B996)</f>
        <v/>
      </c>
      <c r="C995" s="33" t="str">
        <f>IF(Eksplikatsioon!C996=0,"",Eksplikatsioon!C996)</f>
        <v/>
      </c>
      <c r="D995" s="33" t="str">
        <f>IF(Eksplikatsioon!D996=0,"",Eksplikatsioon!D996)</f>
        <v/>
      </c>
      <c r="E995" s="75"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3">
      <c r="A996" s="33" t="str">
        <f>IF(Eksplikatsioon!A997=0,"",Eksplikatsioon!A997)</f>
        <v/>
      </c>
      <c r="B996" s="77" t="str">
        <f>IF(Eksplikatsioon!B997=0,"",Eksplikatsioon!B997)</f>
        <v/>
      </c>
      <c r="C996" s="33" t="str">
        <f>IF(Eksplikatsioon!C997=0,"",Eksplikatsioon!C997)</f>
        <v/>
      </c>
      <c r="D996" s="33" t="str">
        <f>IF(Eksplikatsioon!D997=0,"",Eksplikatsioon!D997)</f>
        <v/>
      </c>
      <c r="E996" s="75"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3">
      <c r="A997" s="33" t="str">
        <f>IF(Eksplikatsioon!A998=0,"",Eksplikatsioon!A998)</f>
        <v/>
      </c>
      <c r="B997" s="77" t="str">
        <f>IF(Eksplikatsioon!B998=0,"",Eksplikatsioon!B998)</f>
        <v/>
      </c>
      <c r="C997" s="33" t="str">
        <f>IF(Eksplikatsioon!C998=0,"",Eksplikatsioon!C998)</f>
        <v/>
      </c>
      <c r="D997" s="33" t="str">
        <f>IF(Eksplikatsioon!D998=0,"",Eksplikatsioon!D998)</f>
        <v/>
      </c>
      <c r="E997" s="75"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3">
      <c r="A998" s="33" t="str">
        <f>IF(Eksplikatsioon!A999=0,"",Eksplikatsioon!A999)</f>
        <v/>
      </c>
      <c r="B998" s="77" t="str">
        <f>IF(Eksplikatsioon!B999=0,"",Eksplikatsioon!B999)</f>
        <v/>
      </c>
      <c r="C998" s="33" t="str">
        <f>IF(Eksplikatsioon!C999=0,"",Eksplikatsioon!C999)</f>
        <v/>
      </c>
      <c r="D998" s="33" t="str">
        <f>IF(Eksplikatsioon!D999=0,"",Eksplikatsioon!D999)</f>
        <v/>
      </c>
      <c r="E998" s="75"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3">
      <c r="A999" s="33" t="str">
        <f>IF(Eksplikatsioon!A1000=0,"",Eksplikatsioon!A1000)</f>
        <v/>
      </c>
      <c r="B999" s="77" t="str">
        <f>IF(Eksplikatsioon!B1000=0,"",Eksplikatsioon!B1000)</f>
        <v/>
      </c>
      <c r="C999" s="33" t="str">
        <f>IF(Eksplikatsioon!C1000=0,"",Eksplikatsioon!C1000)</f>
        <v/>
      </c>
      <c r="D999" s="33" t="str">
        <f>IF(Eksplikatsioon!D1000=0,"",Eksplikatsioon!D1000)</f>
        <v/>
      </c>
      <c r="E999" s="75"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3">
      <c r="A1000" s="33" t="str">
        <f>IF(Eksplikatsioon!A1001=0,"",Eksplikatsioon!A1001)</f>
        <v/>
      </c>
      <c r="B1000" s="77" t="str">
        <f>IF(Eksplikatsioon!B1001=0,"",Eksplikatsioon!B1001)</f>
        <v/>
      </c>
      <c r="C1000" s="33" t="str">
        <f>IF(Eksplikatsioon!C1001=0,"",Eksplikatsioon!C1001)</f>
        <v/>
      </c>
      <c r="D1000" s="33" t="str">
        <f>IF(Eksplikatsioon!D1001=0,"",Eksplikatsioon!D1001)</f>
        <v/>
      </c>
      <c r="E1000" s="75"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3">
      <c r="A1001" s="33" t="str">
        <f>IF(Eksplikatsioon!A1002=0,"",Eksplikatsioon!A1002)</f>
        <v/>
      </c>
      <c r="B1001" s="77" t="str">
        <f>IF(Eksplikatsioon!B1002=0,"",Eksplikatsioon!B1002)</f>
        <v/>
      </c>
      <c r="C1001" s="33" t="str">
        <f>IF(Eksplikatsioon!C1002=0,"",Eksplikatsioon!C1002)</f>
        <v/>
      </c>
      <c r="D1001" s="33" t="str">
        <f>IF(Eksplikatsioon!D1002=0,"",Eksplikatsioon!D1002)</f>
        <v/>
      </c>
      <c r="E1001" s="75"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3">
      <c r="A1002" s="33" t="str">
        <f>IF(Eksplikatsioon!A1003=0,"",Eksplikatsioon!A1003)</f>
        <v/>
      </c>
      <c r="B1002" s="77" t="str">
        <f>IF(Eksplikatsioon!B1003=0,"",Eksplikatsioon!B1003)</f>
        <v/>
      </c>
      <c r="C1002" s="33" t="str">
        <f>IF(Eksplikatsioon!C1003=0,"",Eksplikatsioon!C1003)</f>
        <v/>
      </c>
      <c r="D1002" s="33" t="str">
        <f>IF(Eksplikatsioon!D1003=0,"",Eksplikatsioon!D1003)</f>
        <v/>
      </c>
      <c r="E1002" s="75"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lgorithmName="SHA-512" hashValue="HDofhKZhnxBnYpS3L9hbskd184H2+2IVtHUD95/q8sLUNGDrYndaZJ6d821xBzcIUO5BXnOUvzbbz0AmFUh7XA==" saltValue="QaDz/6vv09RrfgdcatxVhA==" spinCount="100000" sheet="1" objects="1" scenarios="1" autoFilter="0"/>
  <autoFilter ref="A2:I1002" xr:uid="{00000000-0009-0000-0000-000007000000}"/>
  <conditionalFormatting sqref="AW3:BD48">
    <cfRule type="expression" dxfId="72" priority="2">
      <formula>AND($AW3&lt;&gt;"",$BF3="")</formula>
    </cfRule>
    <cfRule type="expression" dxfId="71" priority="3">
      <formula>$AW3&lt;&gt;""</formula>
    </cfRule>
  </conditionalFormatting>
  <conditionalFormatting sqref="BF3:BG50">
    <cfRule type="expression" dxfId="7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4" x14ac:dyDescent="0.3"/>
  <cols>
    <col min="1" max="1" width="4.3320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09375" defaultRowHeight="14.4" x14ac:dyDescent="0.3"/>
  <cols>
    <col min="1" max="1" width="37" style="16" bestFit="1" customWidth="1"/>
    <col min="2" max="2" width="56.44140625" style="17" customWidth="1"/>
    <col min="3" max="16384" width="9.109375" style="12"/>
  </cols>
  <sheetData>
    <row r="1" spans="1:3" x14ac:dyDescent="0.3">
      <c r="A1" s="11" t="s">
        <v>151</v>
      </c>
      <c r="B1" s="62" t="s">
        <v>247</v>
      </c>
    </row>
    <row r="2" spans="1:3" x14ac:dyDescent="0.3">
      <c r="A2" s="11" t="s">
        <v>152</v>
      </c>
      <c r="B2" s="62" t="s">
        <v>248</v>
      </c>
    </row>
    <row r="3" spans="1:3" x14ac:dyDescent="0.3">
      <c r="A3" s="11" t="s">
        <v>153</v>
      </c>
      <c r="B3" s="62" t="s">
        <v>64</v>
      </c>
    </row>
    <row r="4" spans="1:3" x14ac:dyDescent="0.3">
      <c r="A4" s="11" t="s">
        <v>166</v>
      </c>
      <c r="B4" s="82" t="s">
        <v>175</v>
      </c>
    </row>
    <row r="5" spans="1:3" x14ac:dyDescent="0.3">
      <c r="A5" s="11" t="s">
        <v>154</v>
      </c>
      <c r="B5" s="62" t="s">
        <v>249</v>
      </c>
    </row>
    <row r="6" spans="1:3" x14ac:dyDescent="0.3">
      <c r="A6" s="11" t="s">
        <v>155</v>
      </c>
      <c r="B6" s="62" t="s">
        <v>250</v>
      </c>
    </row>
    <row r="7" spans="1:3" x14ac:dyDescent="0.3">
      <c r="A7" s="11" t="s">
        <v>156</v>
      </c>
      <c r="B7" s="63">
        <v>42736</v>
      </c>
      <c r="C7" s="37"/>
    </row>
    <row r="11" spans="1:3" x14ac:dyDescent="0.3">
      <c r="A11" s="13" t="s">
        <v>181</v>
      </c>
      <c r="B11" s="13" t="s">
        <v>186</v>
      </c>
      <c r="C11" s="14"/>
    </row>
    <row r="12" spans="1:3" ht="17.399999999999999" x14ac:dyDescent="0.3">
      <c r="A12" s="15" t="s">
        <v>184</v>
      </c>
      <c r="B12" s="64">
        <f>Eksplikatsioon_summad!B4</f>
        <v>1660</v>
      </c>
      <c r="C12" s="14"/>
    </row>
    <row r="13" spans="1:3" ht="17.399999999999999" x14ac:dyDescent="0.3">
      <c r="A13" s="15" t="s">
        <v>185</v>
      </c>
      <c r="B13" s="64">
        <f>Eksplikatsioon_summad!B5</f>
        <v>6263.3000000000011</v>
      </c>
      <c r="C13" s="14"/>
    </row>
    <row r="14" spans="1:3" ht="17.399999999999999" x14ac:dyDescent="0.3">
      <c r="A14" s="15" t="s">
        <v>217</v>
      </c>
      <c r="B14" s="64">
        <f>Eksplikatsioon_summad!B6</f>
        <v>0</v>
      </c>
      <c r="C14" s="14"/>
    </row>
    <row r="15" spans="1:3" ht="17.399999999999999" x14ac:dyDescent="0.3">
      <c r="A15" s="15" t="s">
        <v>218</v>
      </c>
      <c r="B15" s="64">
        <f>Eksplikatsioon_summad!B7</f>
        <v>5533.7000000000007</v>
      </c>
      <c r="C15" s="14"/>
    </row>
    <row r="16" spans="1:3" ht="17.399999999999999" x14ac:dyDescent="0.3">
      <c r="A16" s="15" t="s">
        <v>219</v>
      </c>
      <c r="B16" s="70">
        <f>Eksplikatsioon_summad!B8</f>
        <v>6766.0300000000007</v>
      </c>
    </row>
    <row r="17" spans="1:2" ht="17.399999999999999" x14ac:dyDescent="0.3">
      <c r="A17" s="15" t="s">
        <v>220</v>
      </c>
      <c r="B17" s="70">
        <f>Eksplikatsioon_summad!B9</f>
        <v>7160.7000000000007</v>
      </c>
    </row>
    <row r="18" spans="1:2" ht="17.399999999999999" x14ac:dyDescent="0.3">
      <c r="A18" s="61" t="s">
        <v>245</v>
      </c>
      <c r="B18" s="70">
        <f>Eksplikatsioon_summad!B10</f>
        <v>36354</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69"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09375" defaultRowHeight="14.4" x14ac:dyDescent="0.3"/>
  <cols>
    <col min="1" max="1" width="42.6640625" style="16" customWidth="1"/>
    <col min="2" max="2" width="21.5546875" style="66" bestFit="1" customWidth="1"/>
    <col min="3" max="27" width="8.6640625" style="19" customWidth="1"/>
    <col min="28" max="28" width="8.6640625" style="12" customWidth="1"/>
    <col min="29" max="29" width="9.6640625" style="12" hidden="1" customWidth="1"/>
    <col min="30" max="16384" width="9.109375" style="12"/>
  </cols>
  <sheetData>
    <row r="1" spans="1:31" x14ac:dyDescent="0.3">
      <c r="A1" s="27" t="s">
        <v>152</v>
      </c>
      <c r="B1" s="71" t="str">
        <f>IF('Hoone üldandmed'!B2="","",'Hoone üldandmed'!B2)</f>
        <v>Paldiski mnt 81</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3">
      <c r="A3" s="27" t="s">
        <v>182</v>
      </c>
    </row>
    <row r="4" spans="1:31" x14ac:dyDescent="0.3">
      <c r="A4" s="29" t="s">
        <v>235</v>
      </c>
      <c r="B4" s="72">
        <v>1660</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3">
      <c r="A5" s="29" t="s">
        <v>236</v>
      </c>
      <c r="B5" s="73">
        <f>SUMIF(A:A,"Korruse netopind (KNP):",B:B)</f>
        <v>6263.3000000000011</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3">
      <c r="A6" s="29" t="s">
        <v>237</v>
      </c>
      <c r="B6" s="73">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3">
      <c r="A7" s="29" t="s">
        <v>238</v>
      </c>
      <c r="B7" s="73">
        <f>SUMIF(A:A,"Korruse üüritav pind (KÜP):",B:B)</f>
        <v>5533.7000000000007</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3">
      <c r="A8" s="29" t="s">
        <v>239</v>
      </c>
      <c r="B8" s="73">
        <f>SUMIF(A:A,"Korruse kasulik pind (KKP):",B:B)</f>
        <v>6766.0300000000007</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3">
      <c r="A9" s="29" t="s">
        <v>240</v>
      </c>
      <c r="B9" s="73">
        <f>SUMIF(A:A,"Korruse brutopind (KBP):",B:B)</f>
        <v>7160.7000000000007</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3">
      <c r="A10" s="29" t="s">
        <v>241</v>
      </c>
      <c r="B10" s="72">
        <v>36354</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3">
      <c r="A12" s="27" t="str">
        <f>IF(AND('Hoone üldandmed'!B3="",'Hoone üldandmed'!B4=""),"","EKSPLIKATSIOON KORRUSTE KAUPA:")</f>
        <v>EKSPLIKATSIOON KORRUSTE KAUPA:</v>
      </c>
    </row>
    <row r="13" spans="1:31" x14ac:dyDescent="0.3">
      <c r="A13" s="13" t="str">
        <f>IF(AND('Hoone üldandmed'!B3="",'Hoone üldandmed'!B4=""),"",MIN(Tabelid!F:F)&amp;"."&amp;" Korrus")</f>
        <v>0. Korrus</v>
      </c>
      <c r="B13" s="64"/>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3">
      <c r="A14" s="34" t="str">
        <f>IF(A13="","",Tabelid!D2)</f>
        <v>Korruse üüritav pind (KÜP):</v>
      </c>
      <c r="B14" s="64">
        <f>IF(A14="","",SUMIFS(Eksplikatsioon!F:F,Eksplikatsioon!A:A,AC14,Eksplikatsioon!C:C,Tabelid!E2))</f>
        <v>51.5</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3">
      <c r="A15" s="34" t="str">
        <f>IF(A14="","",Tabelid!D3)</f>
        <v>Korruse vertikaalsete ühendusteede pind (KÜTP):</v>
      </c>
      <c r="B15" s="64">
        <f>IF(A15="","",SUMIFS(Eksplikatsioon!F:F,Eksplikatsioon!A:A,AC15,Eksplikatsioon!C:C,Tabelid!E3))</f>
        <v>0</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3">
      <c r="A16" s="34" t="str">
        <f>IF(A15="","",Tabelid!D4)</f>
        <v>Korruse tehnopind (KTRP):</v>
      </c>
      <c r="B16" s="64">
        <f>IF(A16="","",SUMIFS(Eksplikatsioon!F:F,Eksplikatsioon!A:A,AC16,Eksplikatsioon!C:C,Tabelid!E4))</f>
        <v>38.5</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3">
      <c r="A17" s="34" t="str">
        <f>IF(A16="","",Tabelid!D5)</f>
        <v>Korruse netopind (KNP):</v>
      </c>
      <c r="B17" s="64">
        <f>IF(A17="","",SUM(B14:B16)+B22)</f>
        <v>90</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3">
      <c r="A18" s="34" t="str">
        <f>IF(A17="","",Tabelid!D6)</f>
        <v>Korruse suletud netopind (KSNP):</v>
      </c>
      <c r="B18" s="64">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3">
      <c r="A19" s="34" t="str">
        <f>IF(A17="","",Tabelid!D7)</f>
        <v>Korruse kasulik pind (KKP):</v>
      </c>
      <c r="B19" s="72">
        <v>92.8</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3">
      <c r="A20" s="34" t="str">
        <f>IF(A19="","",Tabelid!D8)</f>
        <v>Korruse brutopind (KBP):</v>
      </c>
      <c r="B20" s="72">
        <v>117.4</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3">
      <c r="A21" s="34" t="str">
        <f>IF(A20="","",Tabelid!D9)</f>
        <v>Korruse avatud netopind (KANP):</v>
      </c>
      <c r="B21" s="64">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3">
      <c r="A22" s="34" t="str">
        <f>IF(A21="","",Tabelid!D10)</f>
        <v>Korruse passiivne vakantsus (KPV):</v>
      </c>
      <c r="B22" s="64">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3">
      <c r="A23" s="13" t="str">
        <f>IF(COUNTIF(Tabelid!G:G,TRUE)/10-Tabelid!H11&gt;0,MIN(Tabelid!F:F)+Tabelid!H11&amp;"."&amp;" Korrus","")</f>
        <v>1. Korrus</v>
      </c>
      <c r="B23" s="64"/>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3">
      <c r="A24" s="34" t="str">
        <f>IF(A23="","",Tabelid!D12)</f>
        <v>Korruse üüritav pind (KÜP):</v>
      </c>
      <c r="B24" s="64">
        <f>IF(A24="","",SUMIFS(Eksplikatsioon!F:F,Eksplikatsioon!A:A,AC24,Eksplikatsioon!C:C,Tabelid!E12))</f>
        <v>1176.4000000000001</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3">
      <c r="A25" s="34" t="str">
        <f>IF(A24="","",Tabelid!D13)</f>
        <v>Korruse vertikaalsete ühendusteede pind (KÜTP):</v>
      </c>
      <c r="B25" s="64">
        <f>IF(A25="","",SUMIFS(Eksplikatsioon!F:F,Eksplikatsioon!A:A,AC25,Eksplikatsioon!C:C,Tabelid!E13))</f>
        <v>44.000000000000007</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3">
      <c r="A26" s="34" t="str">
        <f>IF(A25="","",Tabelid!D14)</f>
        <v>Korruse tehnopind (KTRP):</v>
      </c>
      <c r="B26" s="64">
        <f>IF(A26="","",SUMIFS(Eksplikatsioon!F:F,Eksplikatsioon!A:A,AC26,Eksplikatsioon!C:C,Tabelid!E14))</f>
        <v>72.199999999999989</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3">
      <c r="A27" s="34" t="str">
        <f>IF(A26="","",Tabelid!D15)</f>
        <v>Korruse netopind (KNP):</v>
      </c>
      <c r="B27" s="64">
        <f>IF(A27="","",SUM(B24:B26)+B32)</f>
        <v>1292.6000000000001</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3">
      <c r="A28" s="34" t="str">
        <f>IF(A27="","",Tabelid!D16)</f>
        <v>Korruse suletud netopind (KSNP):</v>
      </c>
      <c r="B28" s="64">
        <f>IF(A28="","",SUMIFS(Eksplikatsioon!G:G,Eksplikatsioon!A:A,AC28))</f>
        <v>0</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3">
      <c r="A29" s="34" t="str">
        <f>IF(A27="","",Tabelid!D17)</f>
        <v>Korruse kasulik pind (KKP):</v>
      </c>
      <c r="B29" s="72">
        <v>1405.3</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3">
      <c r="A30" s="34" t="str">
        <f>IF(A29="","",Tabelid!D18)</f>
        <v>Korruse brutopind (KBP):</v>
      </c>
      <c r="B30" s="72">
        <v>1498</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3">
      <c r="A31" s="34" t="str">
        <f>IF(A30="","",Tabelid!D19)</f>
        <v>Korruse avatud netopind (KANP):</v>
      </c>
      <c r="B31" s="64">
        <f>IF(A31="","",SUMIFS(Eksplikatsioon!F:F,Eksplikatsioon!A:A,AC31,Eksplikatsioon!C:C,Tabelid!E19))</f>
        <v>162</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3">
      <c r="A32" s="34" t="str">
        <f>IF(A31="","",Tabelid!D20)</f>
        <v>Korruse passiivne vakantsus (KPV):</v>
      </c>
      <c r="B32" s="64">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3">
      <c r="A33" s="13" t="str">
        <f>IF(COUNTIF(Tabelid!G:G,TRUE)/10-Tabelid!H21&gt;0,MIN(Tabelid!F:F)+Tabelid!H21&amp;"."&amp;" Korrus","")</f>
        <v>2. Korrus</v>
      </c>
      <c r="B33" s="64"/>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3">
      <c r="A34" s="34" t="str">
        <f>IF(A33="","",Tabelid!D22)</f>
        <v>Korruse üüritav pind (KÜP):</v>
      </c>
      <c r="B34" s="64">
        <f>IF(A34="","",SUMIFS(Eksplikatsioon!F:F,Eksplikatsioon!A:A,AC34,Eksplikatsioon!C:C,Tabelid!E22))</f>
        <v>1105.6999999999998</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3">
      <c r="A35" s="34" t="str">
        <f>IF(A34="","",Tabelid!D23)</f>
        <v>Korruse vertikaalsete ühendusteede pind (KÜTP):</v>
      </c>
      <c r="B35" s="64">
        <f>IF(A35="","",SUMIFS(Eksplikatsioon!F:F,Eksplikatsioon!A:A,AC35,Eksplikatsioon!C:C,Tabelid!E23))</f>
        <v>103.40000000000002</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3">
      <c r="A36" s="34" t="str">
        <f>IF(A35="","",Tabelid!D24)</f>
        <v>Korruse tehnopind (KTRP):</v>
      </c>
      <c r="B36" s="64">
        <f>IF(A36="","",SUMIFS(Eksplikatsioon!F:F,Eksplikatsioon!A:A,AC36,Eksplikatsioon!C:C,Tabelid!E24))</f>
        <v>4.4000000000000004</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3">
      <c r="A37" s="34" t="str">
        <f>IF(A36="","",Tabelid!D25)</f>
        <v>Korruse netopind (KNP):</v>
      </c>
      <c r="B37" s="64">
        <f>IF(A37="","",SUM(B34:B36)+B42)</f>
        <v>1213.5</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3">
      <c r="A38" s="34" t="str">
        <f>IF(A37="","",Tabelid!D26)</f>
        <v>Korruse suletud netopind (KSNP):</v>
      </c>
      <c r="B38" s="64">
        <f>IF(A38="","",SUMIFS(Eksplikatsioon!G:G,Eksplikatsioon!A:A,AC38))</f>
        <v>0</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3">
      <c r="A39" s="34" t="str">
        <f>IF(A37="","",Tabelid!D27)</f>
        <v>Korruse kasulik pind (KKP):</v>
      </c>
      <c r="B39" s="72">
        <v>1408</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3">
      <c r="A40" s="34" t="str">
        <f>IF(A39="","",Tabelid!D28)</f>
        <v>Korruse brutopind (KBP):</v>
      </c>
      <c r="B40" s="72">
        <v>1498.1</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3">
      <c r="A41" s="34" t="str">
        <f>IF(A40="","",Tabelid!D29)</f>
        <v>Korruse avatud netopind (KANP):</v>
      </c>
      <c r="B41" s="64">
        <f>IF(A41="","",SUMIFS(Eksplikatsioon!F:F,Eksplikatsioon!A:A,AC41,Eksplikatsioon!C:C,Tabelid!E29))</f>
        <v>0</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3">
      <c r="A42" s="34" t="str">
        <f>IF(A41="","",Tabelid!D30)</f>
        <v>Korruse passiivne vakantsus (KPV):</v>
      </c>
      <c r="B42" s="64">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3">
      <c r="A43" s="13" t="str">
        <f>IF(COUNTIF(Tabelid!G:G,TRUE)/10-Tabelid!H31&gt;0,MIN(Tabelid!F:F)+Tabelid!H31&amp;"."&amp;" Korrus","")</f>
        <v>3. Korrus</v>
      </c>
      <c r="B43" s="64"/>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f>IFERROR(IF(FIND(".",A43)=3,LEFT(A43,2),LEFT(A43,1))*1,"")</f>
        <v>3</v>
      </c>
    </row>
    <row r="44" spans="1:29" x14ac:dyDescent="0.3">
      <c r="A44" s="34" t="str">
        <f>IF(A43="","",Tabelid!D32)</f>
        <v>Korruse üüritav pind (KÜP):</v>
      </c>
      <c r="B44" s="64">
        <f>IF(A44="","",SUMIFS(Eksplikatsioon!F:F,Eksplikatsioon!A:A,AC44,Eksplikatsioon!C:C,Tabelid!E32))</f>
        <v>1268.7</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f>AC43</f>
        <v>3</v>
      </c>
    </row>
    <row r="45" spans="1:29" x14ac:dyDescent="0.3">
      <c r="A45" s="34" t="str">
        <f>IF(A44="","",Tabelid!D33)</f>
        <v>Korruse vertikaalsete ühendusteede pind (KÜTP):</v>
      </c>
      <c r="B45" s="64">
        <f>IF(A45="","",SUMIFS(Eksplikatsioon!F:F,Eksplikatsioon!A:A,AC45,Eksplikatsioon!C:C,Tabelid!E33))</f>
        <v>54.3</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f t="shared" ref="AC45:AC52" si="3">AC44</f>
        <v>3</v>
      </c>
    </row>
    <row r="46" spans="1:29" x14ac:dyDescent="0.3">
      <c r="A46" s="34" t="str">
        <f>IF(A45="","",Tabelid!D34)</f>
        <v>Korruse tehnopind (KTRP):</v>
      </c>
      <c r="B46" s="64">
        <f>IF(A46="","",SUMIFS(Eksplikatsioon!F:F,Eksplikatsioon!A:A,AC46,Eksplikatsioon!C:C,Tabelid!E34))</f>
        <v>213.3</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f t="shared" si="3"/>
        <v>3</v>
      </c>
    </row>
    <row r="47" spans="1:29" x14ac:dyDescent="0.3">
      <c r="A47" s="34" t="str">
        <f>IF(A46="","",Tabelid!D35)</f>
        <v>Korruse netopind (KNP):</v>
      </c>
      <c r="B47" s="64">
        <f>IF(A47="","",SUM(B44:B46)+B52)</f>
        <v>1536.3</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f t="shared" si="3"/>
        <v>3</v>
      </c>
    </row>
    <row r="48" spans="1:29" x14ac:dyDescent="0.3">
      <c r="A48" s="34" t="str">
        <f>IF(A47="","",Tabelid!D36)</f>
        <v>Korruse suletud netopind (KSNP):</v>
      </c>
      <c r="B48" s="64">
        <f>IF(A48="","",SUMIFS(Eksplikatsioon!G:G,Eksplikatsioon!A:A,AC48))</f>
        <v>0</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f>AC47</f>
        <v>3</v>
      </c>
    </row>
    <row r="49" spans="1:29" x14ac:dyDescent="0.3">
      <c r="A49" s="34" t="str">
        <f>IF(A47="","",Tabelid!D37)</f>
        <v>Korruse kasulik pind (KKP):</v>
      </c>
      <c r="B49" s="72">
        <v>1592.2</v>
      </c>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f>AC47</f>
        <v>3</v>
      </c>
    </row>
    <row r="50" spans="1:29" x14ac:dyDescent="0.3">
      <c r="A50" s="34" t="str">
        <f>IF(A49="","",Tabelid!D38)</f>
        <v>Korruse brutopind (KBP):</v>
      </c>
      <c r="B50" s="72">
        <v>1656</v>
      </c>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f t="shared" si="3"/>
        <v>3</v>
      </c>
    </row>
    <row r="51" spans="1:29" x14ac:dyDescent="0.3">
      <c r="A51" s="34" t="str">
        <f>IF(A50="","",Tabelid!D39)</f>
        <v>Korruse avatud netopind (KANP):</v>
      </c>
      <c r="B51" s="64">
        <f>IF(A51="","",SUMIFS(Eksplikatsioon!F:F,Eksplikatsioon!A:A,AC51,Eksplikatsioon!C:C,Tabelid!E39))</f>
        <v>0</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f t="shared" si="3"/>
        <v>3</v>
      </c>
    </row>
    <row r="52" spans="1:29" x14ac:dyDescent="0.3">
      <c r="A52" s="34" t="str">
        <f>IF(A51="","",Tabelid!D40)</f>
        <v>Korruse passiivne vakantsus (KPV):</v>
      </c>
      <c r="B52" s="64">
        <f>IF(A52="","",SUMIFS(Eksplikatsioon!F:F,Eksplikatsioon!A:A,AC52,Eksplikatsioon!C:C,Tabelid!E40))</f>
        <v>0</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f t="shared" si="3"/>
        <v>3</v>
      </c>
    </row>
    <row r="53" spans="1:29" x14ac:dyDescent="0.3">
      <c r="A53" s="13" t="str">
        <f>IF(COUNTIF(Tabelid!G:G,TRUE)/10-Tabelid!H41&gt;0,MIN(Tabelid!F:F)+Tabelid!H41&amp;"."&amp;" Korrus","")</f>
        <v>4. Korrus</v>
      </c>
      <c r="B53" s="64"/>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f>IFERROR(IF(FIND(".",A53)=3,LEFT(A53,2),LEFT(A53,1))*1,"")</f>
        <v>4</v>
      </c>
    </row>
    <row r="54" spans="1:29" x14ac:dyDescent="0.3">
      <c r="A54" s="34" t="str">
        <f>IF(A53="","",Tabelid!D42)</f>
        <v>Korruse üüritav pind (KÜP):</v>
      </c>
      <c r="B54" s="64">
        <f>IF(A54="","",SUMIFS(Eksplikatsioon!F:F,Eksplikatsioon!A:A,AC54,Eksplikatsioon!C:C,Tabelid!E42))</f>
        <v>1019.3000000000001</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f>AC53</f>
        <v>4</v>
      </c>
    </row>
    <row r="55" spans="1:29" x14ac:dyDescent="0.3">
      <c r="A55" s="34" t="str">
        <f>IF(A54="","",Tabelid!D43)</f>
        <v>Korruse vertikaalsete ühendusteede pind (KÜTP):</v>
      </c>
      <c r="B55" s="64">
        <f>IF(A55="","",SUMIFS(Eksplikatsioon!F:F,Eksplikatsioon!A:A,AC55,Eksplikatsioon!C:C,Tabelid!E43))</f>
        <v>60.8</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f t="shared" ref="AC55:AC62" si="4">AC54</f>
        <v>4</v>
      </c>
    </row>
    <row r="56" spans="1:29" x14ac:dyDescent="0.3">
      <c r="A56" s="34" t="str">
        <f>IF(A55="","",Tabelid!D44)</f>
        <v>Korruse tehnopind (KTRP):</v>
      </c>
      <c r="B56" s="64">
        <f>IF(A56="","",SUMIFS(Eksplikatsioon!F:F,Eksplikatsioon!A:A,AC56,Eksplikatsioon!C:C,Tabelid!E44))</f>
        <v>4.7</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f t="shared" si="4"/>
        <v>4</v>
      </c>
    </row>
    <row r="57" spans="1:29" x14ac:dyDescent="0.3">
      <c r="A57" s="34" t="str">
        <f>IF(A56="","",Tabelid!D45)</f>
        <v>Korruse netopind (KNP):</v>
      </c>
      <c r="B57" s="64">
        <f>IF(A57="","",SUM(B54:B56)+B62)</f>
        <v>1084.8000000000002</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f t="shared" si="4"/>
        <v>4</v>
      </c>
    </row>
    <row r="58" spans="1:29" x14ac:dyDescent="0.3">
      <c r="A58" s="34" t="str">
        <f>IF(A57="","",Tabelid!D46)</f>
        <v>Korruse suletud netopind (KSNP):</v>
      </c>
      <c r="B58" s="64">
        <f>IF(A58="","",SUMIFS(Eksplikatsioon!G:G,Eksplikatsioon!A:A,AC58))</f>
        <v>0</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f>AC57</f>
        <v>4</v>
      </c>
    </row>
    <row r="59" spans="1:29" x14ac:dyDescent="0.3">
      <c r="A59" s="34" t="str">
        <f>IF(A57="","",Tabelid!D47)</f>
        <v>Korruse kasulik pind (KKP):</v>
      </c>
      <c r="B59" s="72">
        <v>1134</v>
      </c>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f>AC57</f>
        <v>4</v>
      </c>
    </row>
    <row r="60" spans="1:29" x14ac:dyDescent="0.3">
      <c r="A60" s="34" t="str">
        <f>IF(A59="","",Tabelid!D48)</f>
        <v>Korruse brutopind (KBP):</v>
      </c>
      <c r="B60" s="72">
        <v>1195.8</v>
      </c>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f t="shared" si="4"/>
        <v>4</v>
      </c>
    </row>
    <row r="61" spans="1:29" x14ac:dyDescent="0.3">
      <c r="A61" s="34" t="str">
        <f>IF(A60="","",Tabelid!D49)</f>
        <v>Korruse avatud netopind (KANP):</v>
      </c>
      <c r="B61" s="64">
        <f>IF(A61="","",SUMIFS(Eksplikatsioon!F:F,Eksplikatsioon!A:A,AC61,Eksplikatsioon!C:C,Tabelid!E49))</f>
        <v>446.3</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f t="shared" si="4"/>
        <v>4</v>
      </c>
    </row>
    <row r="62" spans="1:29" x14ac:dyDescent="0.3">
      <c r="A62" s="34" t="str">
        <f>IF(A61="","",Tabelid!D50)</f>
        <v>Korruse passiivne vakantsus (KPV):</v>
      </c>
      <c r="B62" s="64">
        <f>IF(A62="","",SUMIFS(Eksplikatsioon!F:F,Eksplikatsioon!A:A,AC62,Eksplikatsioon!C:C,Tabelid!E50))</f>
        <v>0</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f t="shared" si="4"/>
        <v>4</v>
      </c>
    </row>
    <row r="63" spans="1:29" x14ac:dyDescent="0.3">
      <c r="A63" s="13" t="str">
        <f>IF(COUNTIF(Tabelid!G:G,TRUE)/10-Tabelid!H51&gt;0,MIN(Tabelid!F:F)+Tabelid!H51&amp;"."&amp;" Korrus","")</f>
        <v>5. Korrus</v>
      </c>
      <c r="C63" s="32"/>
      <c r="AC63" s="33">
        <f>IFERROR(IF(FIND(".",A63)=3,LEFT(A63,2),LEFT(A63,1))*1,"")</f>
        <v>5</v>
      </c>
    </row>
    <row r="64" spans="1:29" x14ac:dyDescent="0.3">
      <c r="A64" s="34" t="str">
        <f>IF(A63="","",Tabelid!D52)</f>
        <v>Korruse üüritav pind (KÜP):</v>
      </c>
      <c r="B64" s="64">
        <f>IF(A64="","",SUMIFS(Eksplikatsioon!F:F,Eksplikatsioon!A:A,AC64,Eksplikatsioon!C:C,Tabelid!E52))</f>
        <v>912.09999999999991</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f>AC63</f>
        <v>5</v>
      </c>
    </row>
    <row r="65" spans="1:29" x14ac:dyDescent="0.3">
      <c r="A65" s="34" t="str">
        <f>IF(A64="","",Tabelid!D53)</f>
        <v>Korruse vertikaalsete ühendusteede pind (KÜTP):</v>
      </c>
      <c r="B65" s="64">
        <f>IF(A65="","",SUMIFS(Eksplikatsioon!F:F,Eksplikatsioon!A:A,AC65,Eksplikatsioon!C:C,Tabelid!E53))</f>
        <v>62.3</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f t="shared" ref="AC65:AC72" si="5">AC64</f>
        <v>5</v>
      </c>
    </row>
    <row r="66" spans="1:29" x14ac:dyDescent="0.3">
      <c r="A66" s="34" t="str">
        <f>IF(A65="","",Tabelid!D54)</f>
        <v>Korruse tehnopind (KTRP):</v>
      </c>
      <c r="B66" s="64">
        <f>IF(A66="","",SUMIFS(Eksplikatsioon!F:F,Eksplikatsioon!A:A,AC66,Eksplikatsioon!C:C,Tabelid!E54))</f>
        <v>71.7</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f t="shared" si="5"/>
        <v>5</v>
      </c>
    </row>
    <row r="67" spans="1:29" x14ac:dyDescent="0.3">
      <c r="A67" s="34" t="str">
        <f>IF(A66="","",Tabelid!D55)</f>
        <v>Korruse netopind (KNP):</v>
      </c>
      <c r="B67" s="64">
        <f>IF(A67="","",SUM(B64:B66)+B72)</f>
        <v>1046.0999999999999</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f t="shared" si="5"/>
        <v>5</v>
      </c>
    </row>
    <row r="68" spans="1:29" x14ac:dyDescent="0.3">
      <c r="A68" s="34" t="str">
        <f>IF(A67="","",Tabelid!D56)</f>
        <v>Korruse suletud netopind (KSNP):</v>
      </c>
      <c r="B68" s="64">
        <f>IF(A68="","",SUMIFS(Eksplikatsioon!G:G,Eksplikatsioon!A:A,AC68))</f>
        <v>0</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f>AC67</f>
        <v>5</v>
      </c>
    </row>
    <row r="69" spans="1:29" x14ac:dyDescent="0.3">
      <c r="A69" s="34" t="str">
        <f>IF(A67="","",Tabelid!D57)</f>
        <v>Korruse kasulik pind (KKP):</v>
      </c>
      <c r="B69" s="72">
        <v>1133.73</v>
      </c>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f>AC67</f>
        <v>5</v>
      </c>
    </row>
    <row r="70" spans="1:29" x14ac:dyDescent="0.3">
      <c r="A70" s="34" t="str">
        <f>IF(A69="","",Tabelid!D58)</f>
        <v>Korruse brutopind (KBP):</v>
      </c>
      <c r="B70" s="72">
        <v>1195.4000000000001</v>
      </c>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f t="shared" si="5"/>
        <v>5</v>
      </c>
    </row>
    <row r="71" spans="1:29" x14ac:dyDescent="0.3">
      <c r="A71" s="34" t="str">
        <f>IF(A70="","",Tabelid!D59)</f>
        <v>Korruse avatud netopind (KANP):</v>
      </c>
      <c r="B71" s="64">
        <f>IF(A71="","",SUMIFS(Eksplikatsioon!F:F,Eksplikatsioon!A:A,AC71,Eksplikatsioon!C:C,Tabelid!E59))</f>
        <v>0</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f t="shared" si="5"/>
        <v>5</v>
      </c>
    </row>
    <row r="72" spans="1:29" x14ac:dyDescent="0.3">
      <c r="A72" s="34" t="str">
        <f>IF(A71="","",Tabelid!D60)</f>
        <v>Korruse passiivne vakantsus (KPV):</v>
      </c>
      <c r="B72" s="64">
        <f>IF(A72="","",SUMIFS(Eksplikatsioon!F:F,Eksplikatsioon!A:A,AC72,Eksplikatsioon!C:C,Tabelid!E60))</f>
        <v>0</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f t="shared" si="5"/>
        <v>5</v>
      </c>
    </row>
    <row r="73" spans="1:29" x14ac:dyDescent="0.3">
      <c r="A73" s="13" t="str">
        <f>IF(COUNTIF(Tabelid!G:G,TRUE)/10-Tabelid!H61&gt;0,MIN(Tabelid!F:F)+Tabelid!H61&amp;"."&amp;" Korrus","")</f>
        <v/>
      </c>
      <c r="C73" s="32"/>
      <c r="AC73" s="33" t="str">
        <f>IFERROR(IF(FIND(".",A73)=3,LEFT(A73,2),LEFT(A73,1))*1,"")</f>
        <v/>
      </c>
    </row>
    <row r="74" spans="1:29" x14ac:dyDescent="0.3">
      <c r="A74" s="34" t="str">
        <f>IF(A73="","",Tabelid!D62)</f>
        <v/>
      </c>
      <c r="B74" s="64"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3">
      <c r="A75" s="34" t="str">
        <f>IF(A74="","",Tabelid!D63)</f>
        <v/>
      </c>
      <c r="B75" s="64"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3">
      <c r="A76" s="34" t="str">
        <f>IF(A75="","",Tabelid!D64)</f>
        <v/>
      </c>
      <c r="B76" s="64"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3">
      <c r="A77" s="34" t="str">
        <f>IF(A76="","",Tabelid!D65)</f>
        <v/>
      </c>
      <c r="B77" s="64"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3">
      <c r="A78" s="34" t="str">
        <f>IF(A77="","",Tabelid!D66)</f>
        <v/>
      </c>
      <c r="B78" s="64"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3">
      <c r="A79" s="34" t="str">
        <f>IF(A77="","",Tabelid!D67)</f>
        <v/>
      </c>
      <c r="B79" s="72"/>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3">
      <c r="A80" s="34" t="str">
        <f>IF(A79="","",Tabelid!D68)</f>
        <v/>
      </c>
      <c r="B80" s="72"/>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3">
      <c r="A81" s="34" t="str">
        <f>IF(A80="","",Tabelid!D69)</f>
        <v/>
      </c>
      <c r="B81" s="64"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3">
      <c r="A82" s="34" t="str">
        <f>IF(A81="","",Tabelid!D70)</f>
        <v/>
      </c>
      <c r="B82" s="64"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3">
      <c r="A83" s="13" t="str">
        <f>IF(COUNTIF(Tabelid!G:G,TRUE)/10-Tabelid!H71&gt;0,MIN(Tabelid!F:F)+Tabelid!H71&amp;"."&amp;" Korrus","")</f>
        <v/>
      </c>
      <c r="C83" s="32"/>
      <c r="AC83" s="33" t="str">
        <f>IFERROR(IF(FIND(".",A83)=3,LEFT(A83,2),LEFT(A83,1))*1,"")</f>
        <v/>
      </c>
    </row>
    <row r="84" spans="1:29" x14ac:dyDescent="0.3">
      <c r="A84" s="34" t="str">
        <f>IF(A83="","",Tabelid!D72)</f>
        <v/>
      </c>
      <c r="B84" s="64"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3">
      <c r="A85" s="34" t="str">
        <f>IF(A84="","",Tabelid!D73)</f>
        <v/>
      </c>
      <c r="B85" s="64"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3">
      <c r="A86" s="34" t="str">
        <f>IF(A85="","",Tabelid!D74)</f>
        <v/>
      </c>
      <c r="B86" s="64"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3">
      <c r="A87" s="34" t="str">
        <f>IF(A86="","",Tabelid!D75)</f>
        <v/>
      </c>
      <c r="B87" s="64"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3">
      <c r="A88" s="34" t="str">
        <f>IF(A87="","",Tabelid!D76)</f>
        <v/>
      </c>
      <c r="B88" s="64"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3">
      <c r="A89" s="34" t="str">
        <f>IF(A87="","",Tabelid!D77)</f>
        <v/>
      </c>
      <c r="B89" s="72"/>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3">
      <c r="A90" s="34" t="str">
        <f>IF(A89="","",Tabelid!D78)</f>
        <v/>
      </c>
      <c r="B90" s="72"/>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3">
      <c r="A91" s="34" t="str">
        <f>IF(A90="","",Tabelid!D79)</f>
        <v/>
      </c>
      <c r="B91" s="64"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3">
      <c r="A92" s="34" t="str">
        <f>IF(A91="","",Tabelid!D80)</f>
        <v/>
      </c>
      <c r="B92" s="64"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3">
      <c r="A93" s="13" t="str">
        <f>IF(COUNTIF(Tabelid!G:G,TRUE)/10-Tabelid!H81&gt;0,MIN(Tabelid!F:F)+Tabelid!H81&amp;"."&amp;" Korrus","")</f>
        <v/>
      </c>
      <c r="C93" s="32"/>
      <c r="AC93" s="33" t="str">
        <f>IFERROR(IF(FIND(".",A93)=3,LEFT(A93,2),LEFT(A93,1))*1,"")</f>
        <v/>
      </c>
    </row>
    <row r="94" spans="1:29" x14ac:dyDescent="0.3">
      <c r="A94" s="34" t="str">
        <f>IF(A93="","",Tabelid!D82)</f>
        <v/>
      </c>
      <c r="B94" s="64"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3">
      <c r="A95" s="34" t="str">
        <f>IF(A94="","",Tabelid!D83)</f>
        <v/>
      </c>
      <c r="B95" s="64"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3">
      <c r="A96" s="34" t="str">
        <f>IF(A95="","",Tabelid!D84)</f>
        <v/>
      </c>
      <c r="B96" s="64"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3">
      <c r="A97" s="34" t="str">
        <f>IF(A96="","",Tabelid!D85)</f>
        <v/>
      </c>
      <c r="B97" s="64"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3">
      <c r="A98" s="34" t="str">
        <f>IF(A97="","",Tabelid!D86)</f>
        <v/>
      </c>
      <c r="B98" s="64"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3">
      <c r="A99" s="34" t="str">
        <f>IF(A97="","",Tabelid!D87)</f>
        <v/>
      </c>
      <c r="B99" s="72"/>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3">
      <c r="A100" s="34" t="str">
        <f>IF(A99="","",Tabelid!D88)</f>
        <v/>
      </c>
      <c r="B100" s="72"/>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3">
      <c r="A101" s="34" t="str">
        <f>IF(A100="","",Tabelid!D89)</f>
        <v/>
      </c>
      <c r="B101" s="64"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3">
      <c r="A102" s="34" t="str">
        <f>IF(A101="","",Tabelid!D90)</f>
        <v/>
      </c>
      <c r="B102" s="64"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3">
      <c r="A103" s="13" t="str">
        <f>IF(COUNTIF(Tabelid!G:G,TRUE)/10-Tabelid!H91&gt;0,MIN(Tabelid!F:F)+Tabelid!H91&amp;"."&amp;" Korrus","")</f>
        <v/>
      </c>
      <c r="C103" s="32"/>
      <c r="AC103" s="33" t="str">
        <f>IFERROR(IF(FIND(".",A103)=3,LEFT(A103,2),LEFT(A103,1))*1,"")</f>
        <v/>
      </c>
    </row>
    <row r="104" spans="1:29" x14ac:dyDescent="0.3">
      <c r="A104" s="34" t="str">
        <f>IF(A103="","",Tabelid!D92)</f>
        <v/>
      </c>
      <c r="B104" s="64"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3">
      <c r="A105" s="34" t="str">
        <f>IF(A104="","",Tabelid!D93)</f>
        <v/>
      </c>
      <c r="B105" s="64"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3">
      <c r="A106" s="34" t="str">
        <f>IF(A105="","",Tabelid!D94)</f>
        <v/>
      </c>
      <c r="B106" s="64"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3">
      <c r="A107" s="34" t="str">
        <f>IF(A106="","",Tabelid!D95)</f>
        <v/>
      </c>
      <c r="B107" s="64"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3">
      <c r="A108" s="34" t="str">
        <f>IF(A107="","",Tabelid!D96)</f>
        <v/>
      </c>
      <c r="B108" s="64"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3">
      <c r="A109" s="34" t="str">
        <f>IF(A107="","",Tabelid!D97)</f>
        <v/>
      </c>
      <c r="B109" s="72"/>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3">
      <c r="A110" s="34" t="str">
        <f>IF(A109="","",Tabelid!D98)</f>
        <v/>
      </c>
      <c r="B110" s="72"/>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3">
      <c r="A111" s="34" t="str">
        <f>IF(A110="","",Tabelid!D99)</f>
        <v/>
      </c>
      <c r="B111" s="64"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3">
      <c r="A112" s="34" t="str">
        <f>IF(A111="","",Tabelid!D100)</f>
        <v/>
      </c>
      <c r="B112" s="64"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3">
      <c r="A113" s="13" t="str">
        <f>IF(COUNTIF(Tabelid!G:G,TRUE)/10-Tabelid!H101&gt;0,MIN(Tabelid!F:F)+Tabelid!H101&amp;"."&amp;" Korrus","")</f>
        <v/>
      </c>
      <c r="C113" s="32"/>
      <c r="AC113" s="33" t="str">
        <f>IFERROR(IF(FIND(".",A113)=3,LEFT(A113,2),LEFT(A113,1))*1,"")</f>
        <v/>
      </c>
    </row>
    <row r="114" spans="1:29" x14ac:dyDescent="0.3">
      <c r="A114" s="34" t="str">
        <f>IF(A113="","",Tabelid!D102)</f>
        <v/>
      </c>
      <c r="B114" s="64"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3">
      <c r="A115" s="34" t="str">
        <f>IF(A114="","",Tabelid!D103)</f>
        <v/>
      </c>
      <c r="B115" s="64"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3">
      <c r="A116" s="34" t="str">
        <f>IF(A115="","",Tabelid!D104)</f>
        <v/>
      </c>
      <c r="B116" s="64"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3">
      <c r="A117" s="34" t="str">
        <f>IF(A116="","",Tabelid!D105)</f>
        <v/>
      </c>
      <c r="B117" s="64"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3">
      <c r="A118" s="34" t="str">
        <f>IF(A117="","",Tabelid!D106)</f>
        <v/>
      </c>
      <c r="B118" s="64"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3">
      <c r="A119" s="34" t="str">
        <f>IF(A117="","",Tabelid!D107)</f>
        <v/>
      </c>
      <c r="B119" s="72"/>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3">
      <c r="A120" s="34" t="str">
        <f>IF(A119="","",Tabelid!D108)</f>
        <v/>
      </c>
      <c r="B120" s="72"/>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3">
      <c r="A121" s="34" t="str">
        <f>IF(A120="","",Tabelid!D109)</f>
        <v/>
      </c>
      <c r="B121" s="64"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3">
      <c r="A122" s="34" t="str">
        <f>IF(A121="","",Tabelid!D110)</f>
        <v/>
      </c>
      <c r="B122" s="64"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3">
      <c r="A123" s="13" t="str">
        <f>IF(COUNTIF(Tabelid!G:G,TRUE)/10-Tabelid!H111&gt;0,MIN(Tabelid!F:F)+Tabelid!H111&amp;"."&amp;" Korrus","")</f>
        <v/>
      </c>
      <c r="C123" s="32"/>
      <c r="AC123" s="33" t="str">
        <f>IFERROR(IF(FIND(".",A123)=3,LEFT(A123,2),LEFT(A123,1))*1,"")</f>
        <v/>
      </c>
    </row>
    <row r="124" spans="1:29" x14ac:dyDescent="0.3">
      <c r="A124" s="34" t="str">
        <f>IF(A123="","",Tabelid!D112)</f>
        <v/>
      </c>
      <c r="B124" s="64"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3">
      <c r="A125" s="34" t="str">
        <f>IF(A124="","",Tabelid!D113)</f>
        <v/>
      </c>
      <c r="B125" s="64"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3">
      <c r="A126" s="34" t="str">
        <f>IF(A125="","",Tabelid!D114)</f>
        <v/>
      </c>
      <c r="B126" s="64"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3">
      <c r="A127" s="34" t="str">
        <f>IF(A126="","",Tabelid!D115)</f>
        <v/>
      </c>
      <c r="B127" s="64"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3">
      <c r="A128" s="34" t="str">
        <f>IF(A127="","",Tabelid!D116)</f>
        <v/>
      </c>
      <c r="B128" s="64"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3">
      <c r="A129" s="34" t="str">
        <f>IF(A127="","",Tabelid!D117)</f>
        <v/>
      </c>
      <c r="B129" s="72"/>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3">
      <c r="A130" s="34" t="str">
        <f>IF(A129="","",Tabelid!D118)</f>
        <v/>
      </c>
      <c r="B130" s="72"/>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3">
      <c r="A131" s="34" t="str">
        <f>IF(A130="","",Tabelid!D119)</f>
        <v/>
      </c>
      <c r="B131" s="64"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3">
      <c r="A132" s="34" t="str">
        <f>IF(A131="","",Tabelid!D120)</f>
        <v/>
      </c>
      <c r="B132" s="64"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3">
      <c r="A133" s="13" t="str">
        <f>IF(COUNTIF(Tabelid!G:G,TRUE)/10-Tabelid!H121&gt;0,MIN(Tabelid!F:F)+Tabelid!H121&amp;"."&amp;" Korrus","")</f>
        <v/>
      </c>
      <c r="C133" s="32"/>
      <c r="AC133" s="33" t="str">
        <f>IFERROR(IF(FIND(".",A133)=3,LEFT(A133,2),LEFT(A133,1))*1,"")</f>
        <v/>
      </c>
    </row>
    <row r="134" spans="1:29" x14ac:dyDescent="0.3">
      <c r="A134" s="34" t="str">
        <f>IF(A133="","",Tabelid!D122)</f>
        <v/>
      </c>
      <c r="B134" s="64"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3">
      <c r="A135" s="34" t="str">
        <f>IF(A134="","",Tabelid!D123)</f>
        <v/>
      </c>
      <c r="B135" s="64"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3">
      <c r="A136" s="34" t="str">
        <f>IF(A135="","",Tabelid!D124)</f>
        <v/>
      </c>
      <c r="B136" s="64"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3">
      <c r="A137" s="34" t="str">
        <f>IF(A136="","",Tabelid!D125)</f>
        <v/>
      </c>
      <c r="B137" s="64"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3">
      <c r="A138" s="34" t="str">
        <f>IF(A137="","",Tabelid!D126)</f>
        <v/>
      </c>
      <c r="B138" s="64"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3">
      <c r="A139" s="34" t="str">
        <f>IF(A137="","",Tabelid!D127)</f>
        <v/>
      </c>
      <c r="B139" s="72"/>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3">
      <c r="A140" s="34" t="str">
        <f>IF(A139="","",Tabelid!D128)</f>
        <v/>
      </c>
      <c r="B140" s="72"/>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3">
      <c r="A141" s="34" t="str">
        <f>IF(A140="","",Tabelid!D129)</f>
        <v/>
      </c>
      <c r="B141" s="64"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3">
      <c r="A142" s="34" t="str">
        <f>IF(A141="","",Tabelid!D130)</f>
        <v/>
      </c>
      <c r="B142" s="64"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3">
      <c r="A143" s="13" t="str">
        <f>IF(COUNTIF(Tabelid!G:G,TRUE)/10-Tabelid!H131&gt;0,MIN(Tabelid!F:F)+Tabelid!H131&amp;"."&amp;" Korrus","")</f>
        <v/>
      </c>
      <c r="C143" s="32"/>
      <c r="AC143" s="33" t="str">
        <f>IFERROR(IF(FIND(".",A143)=3,LEFT(A143,2),LEFT(A143,1))*1,"")</f>
        <v/>
      </c>
    </row>
    <row r="144" spans="1:29" x14ac:dyDescent="0.3">
      <c r="A144" s="34" t="str">
        <f>IF(A143="","",Tabelid!D132)</f>
        <v/>
      </c>
      <c r="B144" s="64"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3">
      <c r="A145" s="34" t="str">
        <f>IF(A144="","",Tabelid!D133)</f>
        <v/>
      </c>
      <c r="B145" s="64"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3">
      <c r="A146" s="34" t="str">
        <f>IF(A145="","",Tabelid!D134)</f>
        <v/>
      </c>
      <c r="B146" s="64"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3">
      <c r="A147" s="34" t="str">
        <f>IF(A146="","",Tabelid!D135)</f>
        <v/>
      </c>
      <c r="B147" s="64"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3">
      <c r="A148" s="34" t="str">
        <f>IF(A147="","",Tabelid!D136)</f>
        <v/>
      </c>
      <c r="B148" s="64"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3">
      <c r="A149" s="34" t="str">
        <f>IF(A147="","",Tabelid!D137)</f>
        <v/>
      </c>
      <c r="B149" s="72"/>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3">
      <c r="A150" s="34" t="str">
        <f>IF(A149="","",Tabelid!D138)</f>
        <v/>
      </c>
      <c r="B150" s="72"/>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3">
      <c r="A151" s="34" t="str">
        <f>IF(A150="","",Tabelid!D139)</f>
        <v/>
      </c>
      <c r="B151" s="64"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3">
      <c r="A152" s="34" t="str">
        <f>IF(A151="","",Tabelid!D140)</f>
        <v/>
      </c>
      <c r="B152" s="64"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3">
      <c r="A153" s="13" t="str">
        <f>IF(COUNTIF(Tabelid!G:G,TRUE)/10-Tabelid!H141&gt;0,MIN(Tabelid!F:F)+Tabelid!H141&amp;"."&amp;" Korrus","")</f>
        <v/>
      </c>
      <c r="C153" s="32"/>
      <c r="AC153" s="33" t="str">
        <f>IFERROR(IF(FIND(".",A153)=3,LEFT(A153,2),LEFT(A153,1))*1,"")</f>
        <v/>
      </c>
    </row>
    <row r="154" spans="1:29" x14ac:dyDescent="0.3">
      <c r="A154" s="34" t="str">
        <f>IF(A153="","",Tabelid!D142)</f>
        <v/>
      </c>
      <c r="B154" s="64"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3">
      <c r="A155" s="34" t="str">
        <f>IF(A154="","",Tabelid!D143)</f>
        <v/>
      </c>
      <c r="B155" s="64"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3">
      <c r="A156" s="34" t="str">
        <f>IF(A155="","",Tabelid!D144)</f>
        <v/>
      </c>
      <c r="B156" s="64"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3">
      <c r="A157" s="34" t="str">
        <f>IF(A156="","",Tabelid!D145)</f>
        <v/>
      </c>
      <c r="B157" s="64"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3">
      <c r="A158" s="34" t="str">
        <f>IF(A157="","",Tabelid!D146)</f>
        <v/>
      </c>
      <c r="B158" s="64"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3">
      <c r="A159" s="34" t="str">
        <f>IF(A157="","",Tabelid!D147)</f>
        <v/>
      </c>
      <c r="B159" s="72"/>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3">
      <c r="A160" s="34" t="str">
        <f>IF(A159="","",Tabelid!D148)</f>
        <v/>
      </c>
      <c r="B160" s="72"/>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3">
      <c r="A161" s="34" t="str">
        <f>IF(A160="","",Tabelid!D149)</f>
        <v/>
      </c>
      <c r="B161" s="64"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3">
      <c r="A162" s="34" t="str">
        <f>IF(A161="","",Tabelid!D150)</f>
        <v/>
      </c>
      <c r="B162" s="64"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3">
      <c r="A163" s="13" t="str">
        <f>IF(COUNTIF(Tabelid!G:G,TRUE)/10-Tabelid!H151&gt;0,MIN(Tabelid!F:F)+Tabelid!H151&amp;"."&amp;" Korrus","")</f>
        <v/>
      </c>
      <c r="C163" s="32"/>
      <c r="AC163" s="33" t="str">
        <f>IFERROR(IF(FIND(".",A163)=3,LEFT(A163,2),LEFT(A163,1))*1,"")</f>
        <v/>
      </c>
    </row>
    <row r="164" spans="1:29" x14ac:dyDescent="0.3">
      <c r="A164" s="34" t="str">
        <f>IF(A163="","",Tabelid!D152)</f>
        <v/>
      </c>
      <c r="B164" s="64"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3">
      <c r="A165" s="34" t="str">
        <f>IF(A164="","",Tabelid!D153)</f>
        <v/>
      </c>
      <c r="B165" s="64"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3">
      <c r="A166" s="34" t="str">
        <f>IF(A165="","",Tabelid!D154)</f>
        <v/>
      </c>
      <c r="B166" s="64"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3">
      <c r="A167" s="34" t="str">
        <f>IF(A166="","",Tabelid!D155)</f>
        <v/>
      </c>
      <c r="B167" s="64"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3">
      <c r="A168" s="34" t="str">
        <f>IF(A167="","",Tabelid!D156)</f>
        <v/>
      </c>
      <c r="B168" s="64"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3">
      <c r="A169" s="34" t="str">
        <f>IF(A167="","",Tabelid!D157)</f>
        <v/>
      </c>
      <c r="B169" s="72"/>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3">
      <c r="A170" s="34" t="str">
        <f>IF(A169="","",Tabelid!D158)</f>
        <v/>
      </c>
      <c r="B170" s="72"/>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3">
      <c r="A171" s="34" t="str">
        <f>IF(A170="","",Tabelid!D159)</f>
        <v/>
      </c>
      <c r="B171" s="64"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3">
      <c r="A172" s="34" t="str">
        <f>IF(A171="","",Tabelid!D160)</f>
        <v/>
      </c>
      <c r="B172" s="64"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3">
      <c r="A173" s="13" t="str">
        <f>IF(COUNTIF(Tabelid!G:G,TRUE)/10-Tabelid!H161&gt;0,MIN(Tabelid!F:F)+Tabelid!H161&amp;"."&amp;" Korrus","")</f>
        <v/>
      </c>
      <c r="C173" s="32"/>
      <c r="AC173" s="33" t="str">
        <f>IFERROR(IF(FIND(".",A173)=3,LEFT(A173,2),LEFT(A173,1))*1,"")</f>
        <v/>
      </c>
    </row>
    <row r="174" spans="1:29" x14ac:dyDescent="0.3">
      <c r="A174" s="34" t="str">
        <f>IF(A173="","",Tabelid!D162)</f>
        <v/>
      </c>
      <c r="B174" s="64"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3">
      <c r="A175" s="34" t="str">
        <f>IF(A174="","",Tabelid!D163)</f>
        <v/>
      </c>
      <c r="B175" s="64"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3">
      <c r="A176" s="34" t="str">
        <f>IF(A175="","",Tabelid!D164)</f>
        <v/>
      </c>
      <c r="B176" s="64"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3">
      <c r="A177" s="34" t="str">
        <f>IF(A176="","",Tabelid!D165)</f>
        <v/>
      </c>
      <c r="B177" s="64"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3">
      <c r="A178" s="34" t="str">
        <f>IF(A177="","",Tabelid!D166)</f>
        <v/>
      </c>
      <c r="B178" s="64"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3">
      <c r="A179" s="34" t="str">
        <f>IF(A177="","",Tabelid!D167)</f>
        <v/>
      </c>
      <c r="B179" s="72"/>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3">
      <c r="A180" s="34" t="str">
        <f>IF(A179="","",Tabelid!D168)</f>
        <v/>
      </c>
      <c r="B180" s="72"/>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3">
      <c r="A181" s="34" t="str">
        <f>IF(A180="","",Tabelid!D169)</f>
        <v/>
      </c>
      <c r="B181" s="64"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3">
      <c r="A182" s="34" t="str">
        <f>IF(A181="","",Tabelid!D170)</f>
        <v/>
      </c>
      <c r="B182" s="64"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3">
      <c r="A183" s="13" t="str">
        <f>IF(COUNTIF(Tabelid!G:G,TRUE)/10-Tabelid!H171&gt;0,MIN(Tabelid!F:F)+Tabelid!H171&amp;"."&amp;" Korrus","")</f>
        <v/>
      </c>
      <c r="C183" s="32"/>
      <c r="AC183" s="33" t="str">
        <f>IFERROR(IF(FIND(".",A183)=3,LEFT(A183,2),LEFT(A183,1))*1,"")</f>
        <v/>
      </c>
    </row>
    <row r="184" spans="1:29" x14ac:dyDescent="0.3">
      <c r="A184" s="34" t="str">
        <f>IF(A183="","",Tabelid!D172)</f>
        <v/>
      </c>
      <c r="B184" s="64"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3">
      <c r="A185" s="34" t="str">
        <f>IF(A184="","",Tabelid!D173)</f>
        <v/>
      </c>
      <c r="B185" s="64"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3">
      <c r="A186" s="34" t="str">
        <f>IF(A185="","",Tabelid!D174)</f>
        <v/>
      </c>
      <c r="B186" s="64"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3">
      <c r="A187" s="34" t="str">
        <f>IF(A186="","",Tabelid!D175)</f>
        <v/>
      </c>
      <c r="B187" s="64"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3">
      <c r="A188" s="34" t="str">
        <f>IF(A187="","",Tabelid!D176)</f>
        <v/>
      </c>
      <c r="B188" s="64"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3">
      <c r="A189" s="34" t="str">
        <f>IF(A187="","",Tabelid!D177)</f>
        <v/>
      </c>
      <c r="B189" s="72"/>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3">
      <c r="A190" s="34" t="str">
        <f>IF(A189="","",Tabelid!D178)</f>
        <v/>
      </c>
      <c r="B190" s="72"/>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3">
      <c r="A191" s="34" t="str">
        <f>IF(A190="","",Tabelid!D179)</f>
        <v/>
      </c>
      <c r="B191" s="64"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3">
      <c r="A192" s="34" t="str">
        <f>IF(A191="","",Tabelid!D180)</f>
        <v/>
      </c>
      <c r="B192" s="64"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3">
      <c r="A193" s="13" t="str">
        <f>IF(COUNTIF(Tabelid!G:G,TRUE)/10-Tabelid!H181&gt;0,MIN(Tabelid!F:F)+Tabelid!H181&amp;"."&amp;" Korrus","")</f>
        <v/>
      </c>
      <c r="C193" s="32"/>
      <c r="AC193" s="33" t="str">
        <f>IFERROR(IF(FIND(".",A193)=3,LEFT(A193,2),LEFT(A193,1))*1,"")</f>
        <v/>
      </c>
    </row>
    <row r="194" spans="1:29" x14ac:dyDescent="0.3">
      <c r="A194" s="34" t="str">
        <f>IF(A193="","",Tabelid!D182)</f>
        <v/>
      </c>
      <c r="B194" s="64"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3">
      <c r="A195" s="34" t="str">
        <f>IF(A194="","",Tabelid!D183)</f>
        <v/>
      </c>
      <c r="B195" s="64"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3">
      <c r="A196" s="34" t="str">
        <f>IF(A195="","",Tabelid!D184)</f>
        <v/>
      </c>
      <c r="B196" s="64"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3">
      <c r="A197" s="34" t="str">
        <f>IF(A196="","",Tabelid!D185)</f>
        <v/>
      </c>
      <c r="B197" s="64"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3">
      <c r="A198" s="34" t="str">
        <f>IF(A197="","",Tabelid!D186)</f>
        <v/>
      </c>
      <c r="B198" s="64"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3">
      <c r="A199" s="34" t="str">
        <f>IF(A197="","",Tabelid!D187)</f>
        <v/>
      </c>
      <c r="B199" s="72"/>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3">
      <c r="A200" s="34" t="str">
        <f>IF(A199="","",Tabelid!D188)</f>
        <v/>
      </c>
      <c r="B200" s="72"/>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3">
      <c r="A201" s="34" t="str">
        <f>IF(A200="","",Tabelid!D189)</f>
        <v/>
      </c>
      <c r="B201" s="64"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3">
      <c r="A202" s="34" t="str">
        <f>IF(A201="","",Tabelid!D190)</f>
        <v/>
      </c>
      <c r="B202" s="64"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3">
      <c r="A203" s="13" t="str">
        <f>IF(COUNTIF(Tabelid!G:G,TRUE)/10-Tabelid!H191&gt;0,MIN(Tabelid!F:F)+Tabelid!H191&amp;"."&amp;" Korrus","")</f>
        <v/>
      </c>
      <c r="C203" s="32"/>
      <c r="AC203" s="33" t="str">
        <f>IFERROR(IF(FIND(".",A203)=3,LEFT(A203,2),LEFT(A203,1))*1,"")</f>
        <v/>
      </c>
    </row>
    <row r="204" spans="1:29" x14ac:dyDescent="0.3">
      <c r="A204" s="34" t="str">
        <f>IF(A203="","",Tabelid!D192)</f>
        <v/>
      </c>
      <c r="B204" s="64"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3">
      <c r="A205" s="34" t="str">
        <f>IF(A204="","",Tabelid!D193)</f>
        <v/>
      </c>
      <c r="B205" s="64"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3">
      <c r="A206" s="34" t="str">
        <f>IF(A205="","",Tabelid!D194)</f>
        <v/>
      </c>
      <c r="B206" s="64"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3">
      <c r="A207" s="34" t="str">
        <f>IF(A206="","",Tabelid!D195)</f>
        <v/>
      </c>
      <c r="B207" s="64"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3">
      <c r="A208" s="34" t="str">
        <f>IF(A207="","",Tabelid!D196)</f>
        <v/>
      </c>
      <c r="B208" s="64"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3">
      <c r="A209" s="34" t="str">
        <f>IF(A207="","",Tabelid!D197)</f>
        <v/>
      </c>
      <c r="B209" s="72"/>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3">
      <c r="A210" s="34" t="str">
        <f>IF(A209="","",Tabelid!D198)</f>
        <v/>
      </c>
      <c r="B210" s="72"/>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3">
      <c r="A211" s="34" t="str">
        <f>IF(A210="","",Tabelid!D199)</f>
        <v/>
      </c>
      <c r="B211" s="64"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3">
      <c r="A212" s="34" t="str">
        <f>IF(A211="","",Tabelid!D200)</f>
        <v/>
      </c>
      <c r="B212" s="64"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3">
      <c r="A213" s="13" t="str">
        <f>IF(COUNTIF(Tabelid!G:G,TRUE)/10-Tabelid!H201&gt;0,MIN(Tabelid!F:F)+Tabelid!H201&amp;"."&amp;" Korrus","")</f>
        <v/>
      </c>
      <c r="C213" s="32"/>
      <c r="AC213" s="33" t="str">
        <f>IFERROR(IF(FIND(".",A213)=3,LEFT(A213,2),LEFT(A213,1))*1,"")</f>
        <v/>
      </c>
    </row>
    <row r="214" spans="1:29" x14ac:dyDescent="0.3">
      <c r="A214" s="34" t="str">
        <f>IF(A213="","",Tabelid!D202)</f>
        <v/>
      </c>
      <c r="B214" s="64"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3">
      <c r="A215" s="34" t="str">
        <f>IF(A214="","",Tabelid!D203)</f>
        <v/>
      </c>
      <c r="B215" s="64"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3">
      <c r="A216" s="34" t="str">
        <f>IF(A215="","",Tabelid!D204)</f>
        <v/>
      </c>
      <c r="B216" s="64"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3">
      <c r="A217" s="34" t="str">
        <f>IF(A216="","",Tabelid!D205)</f>
        <v/>
      </c>
      <c r="B217" s="64"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3">
      <c r="A218" s="34" t="str">
        <f>IF(A217="","",Tabelid!D206)</f>
        <v/>
      </c>
      <c r="B218" s="64"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3">
      <c r="A219" s="34" t="str">
        <f>IF(A217="","",Tabelid!D207)</f>
        <v/>
      </c>
      <c r="B219" s="72"/>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3">
      <c r="A220" s="34" t="str">
        <f>IF(A219="","",Tabelid!D208)</f>
        <v/>
      </c>
      <c r="B220" s="72"/>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3">
      <c r="A221" s="34" t="str">
        <f>IF(A220="","",Tabelid!D209)</f>
        <v/>
      </c>
      <c r="B221" s="64"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3">
      <c r="A222" s="34" t="str">
        <f>IF(A221="","",Tabelid!D210)</f>
        <v/>
      </c>
      <c r="B222" s="64"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3">
      <c r="A223" s="13" t="str">
        <f>IF(COUNTIF(Tabelid!G:G,TRUE)/10-Tabelid!H211&gt;0,MIN(Tabelid!F:F)+Tabelid!H211&amp;"."&amp;" Korrus","")</f>
        <v/>
      </c>
      <c r="C223" s="32"/>
      <c r="AC223" s="33" t="str">
        <f>IFERROR(IF(FIND(".",A223)=3,LEFT(A223,2),LEFT(A223,1))*1,"")</f>
        <v/>
      </c>
    </row>
    <row r="224" spans="1:29" x14ac:dyDescent="0.3">
      <c r="A224" s="34" t="str">
        <f>IF(A223="","",Tabelid!D212)</f>
        <v/>
      </c>
      <c r="B224" s="64"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3">
      <c r="A225" s="34" t="str">
        <f>IF(A224="","",Tabelid!D213)</f>
        <v/>
      </c>
      <c r="B225" s="64"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3">
      <c r="A226" s="34" t="str">
        <f>IF(A225="","",Tabelid!D214)</f>
        <v/>
      </c>
      <c r="B226" s="64"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3">
      <c r="A227" s="34" t="str">
        <f>IF(A226="","",Tabelid!D215)</f>
        <v/>
      </c>
      <c r="B227" s="64"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3">
      <c r="A228" s="34" t="str">
        <f>IF(A227="","",Tabelid!D216)</f>
        <v/>
      </c>
      <c r="B228" s="64"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3">
      <c r="A229" s="34" t="str">
        <f>IF(A227="","",Tabelid!D217)</f>
        <v/>
      </c>
      <c r="B229" s="72"/>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3">
      <c r="A230" s="34" t="str">
        <f>IF(A229="","",Tabelid!D218)</f>
        <v/>
      </c>
      <c r="B230" s="72"/>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3">
      <c r="A231" s="34" t="str">
        <f>IF(A230="","",Tabelid!D219)</f>
        <v/>
      </c>
      <c r="B231" s="64"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3">
      <c r="A232" s="34" t="str">
        <f>IF(A231="","",Tabelid!D220)</f>
        <v/>
      </c>
      <c r="B232" s="64"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3">
      <c r="A233" s="13" t="str">
        <f>IF(COUNTIF(Tabelid!G:G,TRUE)/10-Tabelid!H221&gt;0,MIN(Tabelid!F:F)+Tabelid!H221&amp;"."&amp;" Korrus","")</f>
        <v/>
      </c>
      <c r="C233" s="32"/>
      <c r="AC233" s="33" t="str">
        <f>IFERROR(IF(FIND(".",A233)=3,LEFT(A233,2),LEFT(A233,1))*1,"")</f>
        <v/>
      </c>
    </row>
    <row r="234" spans="1:29" x14ac:dyDescent="0.3">
      <c r="A234" s="34" t="str">
        <f>IF(A233="","",Tabelid!D222)</f>
        <v/>
      </c>
      <c r="B234" s="64"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3">
      <c r="A235" s="34" t="str">
        <f>IF(A234="","",Tabelid!D223)</f>
        <v/>
      </c>
      <c r="B235" s="64"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3">
      <c r="A236" s="34" t="str">
        <f>IF(A235="","",Tabelid!D224)</f>
        <v/>
      </c>
      <c r="B236" s="64"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3">
      <c r="A237" s="34" t="str">
        <f>IF(A236="","",Tabelid!D225)</f>
        <v/>
      </c>
      <c r="B237" s="64"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3">
      <c r="A238" s="34" t="str">
        <f>IF(A237="","",Tabelid!D226)</f>
        <v/>
      </c>
      <c r="B238" s="64"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3">
      <c r="A239" s="34" t="str">
        <f>IF(A237="","",Tabelid!D227)</f>
        <v/>
      </c>
      <c r="B239" s="72"/>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3">
      <c r="A240" s="34" t="str">
        <f>IF(A239="","",Tabelid!D228)</f>
        <v/>
      </c>
      <c r="B240" s="74"/>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3">
      <c r="A241" s="34" t="str">
        <f>IF(A240="","",Tabelid!D229)</f>
        <v/>
      </c>
      <c r="B241" s="64"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3">
      <c r="A242" s="34" t="str">
        <f>IF(A241="","",Tabelid!D230)</f>
        <v/>
      </c>
      <c r="B242" s="64"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3">
      <c r="A243" s="13" t="str">
        <f>IF(COUNTIF(Tabelid!G:G,TRUE)/10-Tabelid!H231&gt;0,MIN(Tabelid!F:F)+Tabelid!H231&amp;"."&amp;" Korrus","")</f>
        <v/>
      </c>
      <c r="C243" s="32"/>
      <c r="AC243" s="33" t="str">
        <f>IFERROR(IF(FIND(".",A243)=3,LEFT(A243,2),LEFT(A243,1))*1,"")</f>
        <v/>
      </c>
    </row>
    <row r="244" spans="1:29" x14ac:dyDescent="0.3">
      <c r="A244" s="34" t="str">
        <f>IF(A243="","",Tabelid!D232)</f>
        <v/>
      </c>
      <c r="B244" s="64"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3">
      <c r="A245" s="34" t="str">
        <f>IF(A244="","",Tabelid!D233)</f>
        <v/>
      </c>
      <c r="B245" s="64"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3">
      <c r="A246" s="34" t="str">
        <f>IF(A245="","",Tabelid!D234)</f>
        <v/>
      </c>
      <c r="B246" s="64"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3">
      <c r="A247" s="34" t="str">
        <f>IF(A246="","",Tabelid!D235)</f>
        <v/>
      </c>
      <c r="B247" s="64"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3">
      <c r="A248" s="34" t="str">
        <f>IF(A247="","",Tabelid!D236)</f>
        <v/>
      </c>
      <c r="B248" s="64"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3">
      <c r="A249" s="34" t="str">
        <f>IF(A247="","",Tabelid!D237)</f>
        <v/>
      </c>
      <c r="B249" s="74"/>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3">
      <c r="A250" s="34" t="str">
        <f>IF(A249="","",Tabelid!D238)</f>
        <v/>
      </c>
      <c r="B250" s="74"/>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3">
      <c r="A251" s="34" t="str">
        <f>IF(A250="","",Tabelid!D239)</f>
        <v/>
      </c>
      <c r="B251" s="64"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3">
      <c r="A252" s="34" t="str">
        <f>IF(A251="","",Tabelid!D240)</f>
        <v/>
      </c>
      <c r="B252" s="64"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3">
      <c r="A253" s="13" t="str">
        <f>IF(COUNTIF(Tabelid!G:G,TRUE)/10-Tabelid!H241&gt;0,MIN(Tabelid!F:F)+Tabelid!H241&amp;"."&amp;" Korrus","")</f>
        <v/>
      </c>
      <c r="C253" s="32"/>
      <c r="AC253" s="33" t="str">
        <f>IFERROR(IF(FIND(".",A253)=3,LEFT(A253,2),LEFT(A253,1))*1,"")</f>
        <v/>
      </c>
    </row>
    <row r="254" spans="1:29" x14ac:dyDescent="0.3">
      <c r="A254" s="34" t="str">
        <f>IF(A253="","",Tabelid!D242)</f>
        <v/>
      </c>
      <c r="B254" s="64"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3">
      <c r="A255" s="34" t="str">
        <f>IF(A254="","",Tabelid!D243)</f>
        <v/>
      </c>
      <c r="B255" s="64"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3">
      <c r="A256" s="34" t="str">
        <f>IF(A255="","",Tabelid!D244)</f>
        <v/>
      </c>
      <c r="B256" s="64"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3">
      <c r="A257" s="34" t="str">
        <f>IF(A256="","",Tabelid!D245)</f>
        <v/>
      </c>
      <c r="B257" s="64"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3">
      <c r="A258" s="34" t="str">
        <f>IF(A257="","",Tabelid!D246)</f>
        <v/>
      </c>
      <c r="B258" s="64"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3">
      <c r="A259" s="34" t="str">
        <f>IF(A257="","",Tabelid!D247)</f>
        <v/>
      </c>
      <c r="B259" s="74"/>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3">
      <c r="A260" s="34" t="str">
        <f>IF(A259="","",Tabelid!D248)</f>
        <v/>
      </c>
      <c r="B260" s="74"/>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3">
      <c r="A261" s="34" t="str">
        <f>IF(A260="","",Tabelid!D249)</f>
        <v/>
      </c>
      <c r="B261" s="64"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3">
      <c r="A262" s="34" t="str">
        <f>IF(A261="","",Tabelid!D250)</f>
        <v/>
      </c>
      <c r="B262" s="64"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3">
      <c r="A263" s="13" t="str">
        <f>IF(COUNTIF(Tabelid!G:G,TRUE)/10-Tabelid!H251&gt;0,MIN(Tabelid!F:F)+Tabelid!H251&amp;"."&amp;" Korrus","")</f>
        <v/>
      </c>
      <c r="C263" s="32"/>
      <c r="AC263" s="33" t="str">
        <f>IFERROR(IF(FIND(".",A263)=3,LEFT(A263,2),LEFT(A263,1))*1,"")</f>
        <v/>
      </c>
    </row>
    <row r="264" spans="1:29" x14ac:dyDescent="0.3">
      <c r="A264" s="34" t="str">
        <f>IF(A263="","",Tabelid!D252)</f>
        <v/>
      </c>
      <c r="B264" s="64"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3">
      <c r="A265" s="34" t="str">
        <f>IF(A264="","",Tabelid!D253)</f>
        <v/>
      </c>
      <c r="B265" s="64"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3">
      <c r="A266" s="34" t="str">
        <f>IF(A265="","",Tabelid!D254)</f>
        <v/>
      </c>
      <c r="B266" s="64"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3">
      <c r="A267" s="34" t="str">
        <f>IF(A266="","",Tabelid!D255)</f>
        <v/>
      </c>
      <c r="B267" s="64"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3">
      <c r="A268" s="34" t="str">
        <f>IF(A267="","",Tabelid!D256)</f>
        <v/>
      </c>
      <c r="B268" s="64"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3">
      <c r="A269" s="34" t="str">
        <f>IF(A267="","",Tabelid!D257)</f>
        <v/>
      </c>
      <c r="B269" s="74"/>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3">
      <c r="A270" s="34" t="str">
        <f>IF(A269="","",Tabelid!D258)</f>
        <v/>
      </c>
      <c r="B270" s="74"/>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3">
      <c r="A271" s="34" t="str">
        <f>IF(A270="","",Tabelid!D259)</f>
        <v/>
      </c>
      <c r="B271" s="64"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3">
      <c r="A272" s="34" t="str">
        <f>IF(A271="","",Tabelid!D260)</f>
        <v/>
      </c>
      <c r="B272" s="64" t="str">
        <f>IF(A272="","",SUMIFS(Eksplikatsioon!F:F,Eksplikatsioon!A:A,AC272,Eksplikatsioon!C:C,Tabelid!E260))</f>
        <v/>
      </c>
      <c r="C272" s="32"/>
      <c r="AC272" s="3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64"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K1006" sqref="K1006"/>
    </sheetView>
  </sheetViews>
  <sheetFormatPr defaultColWidth="9.109375" defaultRowHeight="14.4" outlineLevelCol="2" x14ac:dyDescent="0.3"/>
  <cols>
    <col min="1" max="1" width="9.109375" style="16" customWidth="1"/>
    <col min="2" max="2" width="11.109375" style="20" customWidth="1"/>
    <col min="3" max="3" width="41.109375" style="16" customWidth="1"/>
    <col min="4" max="4" width="24" style="16" customWidth="1"/>
    <col min="5" max="5" width="38.33203125" style="16" customWidth="1"/>
    <col min="6" max="7" width="11.6640625" style="66" customWidth="1"/>
    <col min="8" max="8" width="45.6640625" style="16" customWidth="1"/>
    <col min="9" max="9" width="13.88671875" style="16" customWidth="1" outlineLevel="1"/>
    <col min="10" max="10" width="30.6640625" style="19" customWidth="1" outlineLevel="1"/>
    <col min="11" max="11" width="50.6640625" style="12" customWidth="1" outlineLevel="1"/>
    <col min="12" max="12" width="25.6640625" style="12" customWidth="1" outlineLevel="1"/>
    <col min="13" max="13" width="22.109375" style="12" customWidth="1" outlineLevel="1"/>
    <col min="14" max="14" width="4" style="12" customWidth="1" outlineLevel="1"/>
    <col min="15" max="15" width="9.44140625" style="12" hidden="1" customWidth="1" outlineLevel="2"/>
    <col min="16" max="16" width="9.109375" style="12" hidden="1" customWidth="1" outlineLevel="2"/>
    <col min="17" max="17" width="8.44140625" style="12" hidden="1" customWidth="1" outlineLevel="2"/>
    <col min="18" max="18" width="9.6640625" style="12" hidden="1" customWidth="1" outlineLevel="2"/>
    <col min="19" max="19" width="11" style="12" hidden="1" customWidth="1" outlineLevel="2"/>
    <col min="20" max="33" width="9.109375" style="12" hidden="1" customWidth="1" outlineLevel="2"/>
    <col min="34" max="34" width="9.109375" style="12" customWidth="1" outlineLevel="1" collapsed="1"/>
    <col min="35" max="16384" width="9.109375" style="12"/>
  </cols>
  <sheetData>
    <row r="1" spans="1:37" x14ac:dyDescent="0.3">
      <c r="A1" s="11" t="s">
        <v>152</v>
      </c>
      <c r="B1" s="18" t="str">
        <f>IF('Hoone üldandmed'!B2="","",'Hoone üldandmed'!B2)</f>
        <v>Paldiski mnt 81</v>
      </c>
      <c r="H1" s="46"/>
    </row>
    <row r="2" spans="1:37" x14ac:dyDescent="0.3">
      <c r="O2" s="44" t="s">
        <v>231</v>
      </c>
      <c r="P2" s="44"/>
      <c r="Q2" s="44"/>
      <c r="R2" s="44"/>
      <c r="S2" s="44"/>
      <c r="T2" s="44"/>
      <c r="U2" s="44"/>
      <c r="V2" s="44"/>
      <c r="W2" s="44"/>
      <c r="X2" s="44"/>
      <c r="Y2" s="44"/>
      <c r="Z2" s="44"/>
      <c r="AA2" s="44"/>
      <c r="AB2" s="44"/>
      <c r="AC2" s="44"/>
      <c r="AD2" s="44"/>
      <c r="AE2" s="44"/>
      <c r="AF2" s="44"/>
      <c r="AG2" s="44"/>
    </row>
    <row r="3" spans="1:37" ht="43.5" customHeight="1" x14ac:dyDescent="0.3">
      <c r="A3" s="21" t="s">
        <v>2</v>
      </c>
      <c r="B3" s="22" t="s">
        <v>0</v>
      </c>
      <c r="C3" s="21" t="s">
        <v>74</v>
      </c>
      <c r="D3" s="21" t="s">
        <v>1</v>
      </c>
      <c r="E3" s="21" t="s">
        <v>75</v>
      </c>
      <c r="F3" s="67" t="s">
        <v>221</v>
      </c>
      <c r="G3" s="67" t="s">
        <v>213</v>
      </c>
      <c r="H3" s="21" t="s">
        <v>76</v>
      </c>
      <c r="I3" s="21" t="s">
        <v>174</v>
      </c>
      <c r="J3" s="23" t="s">
        <v>170</v>
      </c>
      <c r="K3" s="21" t="s">
        <v>187</v>
      </c>
      <c r="L3" s="21" t="s">
        <v>188</v>
      </c>
      <c r="M3" s="21" t="s">
        <v>189</v>
      </c>
      <c r="N3" s="21"/>
      <c r="O3" s="41" t="str">
        <f ca="1">IF(INDIRECT("'Lepingu lisa'!R"&amp;COLUMN()-10&amp;"C49",FALSE)="","",INDIRECT("'Lepingu lisa'!R"&amp;COLUMN()-12&amp;"C49",FALSE))</f>
        <v>Terviseamet</v>
      </c>
      <c r="P3" s="41" t="str">
        <f t="shared" ref="P3:AG3" ca="1" si="0">IF(INDIRECT("'Lepingu lisa'!R"&amp;COLUMN()-10&amp;"C49",FALSE)="","",INDIRECT("'Lepingu lisa'!R"&amp;COLUMN()-12&amp;"C49",FALSE))</f>
        <v>Aktiivne vakantsus</v>
      </c>
      <c r="Q3" s="41" t="str">
        <f t="shared" ca="1" si="0"/>
        <v/>
      </c>
      <c r="R3" s="41" t="str">
        <f t="shared" ca="1" si="0"/>
        <v/>
      </c>
      <c r="S3" s="41" t="str">
        <f t="shared" ca="1" si="0"/>
        <v/>
      </c>
      <c r="T3" s="41" t="str">
        <f t="shared" ca="1" si="0"/>
        <v/>
      </c>
      <c r="U3" s="41" t="str">
        <f t="shared" ca="1" si="0"/>
        <v/>
      </c>
      <c r="V3" s="41" t="str">
        <f t="shared" ca="1" si="0"/>
        <v/>
      </c>
      <c r="W3" s="41" t="str">
        <f t="shared" ca="1" si="0"/>
        <v/>
      </c>
      <c r="X3" s="41" t="str">
        <f t="shared" ca="1" si="0"/>
        <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3">
      <c r="A4" s="24" t="s">
        <v>175</v>
      </c>
      <c r="B4" s="26" t="s">
        <v>253</v>
      </c>
      <c r="C4" s="24" t="s">
        <v>202</v>
      </c>
      <c r="D4" s="24" t="s">
        <v>90</v>
      </c>
      <c r="E4" s="24" t="s">
        <v>59</v>
      </c>
      <c r="F4" s="68">
        <v>51.5</v>
      </c>
      <c r="G4" s="68"/>
      <c r="H4" s="24"/>
      <c r="I4" s="65" t="str">
        <f>LEFT(Tabel1[[#This Row],[Ruumi tüüp (TALO Tüüpruumide nimestik)]],2)</f>
        <v>55</v>
      </c>
      <c r="J4" s="25" t="s">
        <v>190</v>
      </c>
      <c r="K4" s="24" t="s">
        <v>251</v>
      </c>
      <c r="L4" s="16" t="str">
        <f>IFERROR(VLOOKUP(Tabel1[[#This Row],[Üürnik]],'Lepingu lisa'!$AW$3:$AX$22,2,FALSE),"")</f>
        <v>PALDISKI MNT _03</v>
      </c>
      <c r="M4" s="16" t="str">
        <f>IFERROR(VLOOKUP(Tabel1[[#This Row],[Jaotus]],Tabelid!L:M,2,FALSE),"")</f>
        <v>NONE</v>
      </c>
      <c r="N4" s="16"/>
      <c r="O4" s="45"/>
      <c r="P4" s="45"/>
      <c r="Q4" s="45"/>
      <c r="R4" s="45"/>
      <c r="S4" s="45"/>
      <c r="T4" s="45"/>
      <c r="U4" s="45"/>
      <c r="V4" s="45"/>
      <c r="W4" s="45"/>
      <c r="X4" s="45"/>
      <c r="Y4" s="45"/>
      <c r="Z4" s="45"/>
      <c r="AA4" s="45"/>
      <c r="AB4" s="45"/>
      <c r="AC4" s="45"/>
      <c r="AD4" s="45"/>
      <c r="AE4" s="45"/>
      <c r="AF4" s="45"/>
      <c r="AG4" s="45"/>
    </row>
    <row r="5" spans="1:37" x14ac:dyDescent="0.3">
      <c r="A5" s="24" t="s">
        <v>175</v>
      </c>
      <c r="B5" s="26" t="s">
        <v>254</v>
      </c>
      <c r="C5" s="24" t="s">
        <v>197</v>
      </c>
      <c r="D5" s="24" t="s">
        <v>101</v>
      </c>
      <c r="E5" s="24" t="s">
        <v>54</v>
      </c>
      <c r="F5" s="68">
        <v>21.4</v>
      </c>
      <c r="G5" s="68"/>
      <c r="H5" s="24"/>
      <c r="I5" s="65" t="str">
        <f>LEFT(Tabel1[[#This Row],[Ruumi tüüp (TALO Tüüpruumide nimestik)]],2)</f>
        <v>94</v>
      </c>
      <c r="J5" s="25"/>
      <c r="K5" s="24"/>
      <c r="L5" s="65" t="str">
        <f>IFERROR(VLOOKUP(Tabel1[[#This Row],[Üürnik]],'Lepingu lisa'!$AW$3:$AX$22,2,FALSE),"")</f>
        <v/>
      </c>
      <c r="M5" s="65" t="str">
        <f>IFERROR(VLOOKUP(Tabel1[[#This Row],[Jaotus]],Tabelid!L:M,2,FALSE),"")</f>
        <v/>
      </c>
      <c r="N5" s="16"/>
      <c r="O5" s="45"/>
      <c r="P5" s="45"/>
      <c r="Q5" s="45"/>
      <c r="R5" s="45"/>
      <c r="S5" s="45"/>
      <c r="T5" s="45"/>
      <c r="U5" s="45"/>
      <c r="V5" s="45"/>
      <c r="W5" s="45"/>
      <c r="X5" s="45"/>
      <c r="Y5" s="45"/>
      <c r="Z5" s="45"/>
      <c r="AA5" s="45"/>
      <c r="AB5" s="45"/>
      <c r="AC5" s="45"/>
      <c r="AD5" s="45"/>
      <c r="AE5" s="45"/>
      <c r="AF5" s="45"/>
      <c r="AG5" s="45"/>
    </row>
    <row r="6" spans="1:37" x14ac:dyDescent="0.3">
      <c r="A6" s="24" t="s">
        <v>175</v>
      </c>
      <c r="B6" s="26" t="s">
        <v>255</v>
      </c>
      <c r="C6" s="24" t="s">
        <v>197</v>
      </c>
      <c r="D6" s="24" t="s">
        <v>120</v>
      </c>
      <c r="E6" s="24" t="s">
        <v>58</v>
      </c>
      <c r="F6" s="68">
        <v>11.1</v>
      </c>
      <c r="G6" s="68"/>
      <c r="H6" s="24"/>
      <c r="I6" s="65" t="str">
        <f>LEFT(Tabel1[[#This Row],[Ruumi tüüp (TALO Tüüpruumide nimestik)]],2)</f>
        <v>99</v>
      </c>
      <c r="J6" s="25"/>
      <c r="K6" s="24"/>
      <c r="L6" s="65" t="str">
        <f>IFERROR(VLOOKUP(Tabel1[[#This Row],[Üürnik]],'Lepingu lisa'!$AW$3:$AX$22,2,FALSE),"")</f>
        <v/>
      </c>
      <c r="M6" s="65" t="str">
        <f>IFERROR(VLOOKUP(Tabel1[[#This Row],[Jaotus]],Tabelid!L:M,2,FALSE),"")</f>
        <v/>
      </c>
      <c r="N6" s="16"/>
      <c r="O6" s="45"/>
      <c r="P6" s="45"/>
      <c r="Q6" s="45"/>
      <c r="R6" s="45"/>
      <c r="S6" s="45"/>
      <c r="T6" s="45"/>
      <c r="U6" s="45"/>
      <c r="V6" s="45"/>
      <c r="W6" s="45"/>
      <c r="X6" s="45"/>
      <c r="Y6" s="45"/>
      <c r="Z6" s="45"/>
      <c r="AA6" s="45"/>
      <c r="AB6" s="45"/>
      <c r="AC6" s="45"/>
      <c r="AD6" s="45"/>
      <c r="AE6" s="45"/>
      <c r="AF6" s="45"/>
      <c r="AG6" s="45"/>
    </row>
    <row r="7" spans="1:37" x14ac:dyDescent="0.3">
      <c r="A7" s="24" t="s">
        <v>175</v>
      </c>
      <c r="B7" s="26" t="s">
        <v>256</v>
      </c>
      <c r="C7" s="24" t="s">
        <v>197</v>
      </c>
      <c r="D7" s="24" t="s">
        <v>120</v>
      </c>
      <c r="E7" s="24" t="s">
        <v>58</v>
      </c>
      <c r="F7" s="68">
        <v>6</v>
      </c>
      <c r="G7" s="68"/>
      <c r="H7" s="24"/>
      <c r="I7" s="65" t="str">
        <f>LEFT(Tabel1[[#This Row],[Ruumi tüüp (TALO Tüüpruumide nimestik)]],2)</f>
        <v>99</v>
      </c>
      <c r="J7" s="25"/>
      <c r="K7" s="24"/>
      <c r="L7" s="65" t="str">
        <f>IFERROR(VLOOKUP(Tabel1[[#This Row],[Üürnik]],'Lepingu lisa'!$AW$3:$AX$22,2,FALSE),"")</f>
        <v/>
      </c>
      <c r="M7" s="65" t="str">
        <f>IFERROR(VLOOKUP(Tabel1[[#This Row],[Jaotus]],Tabelid!L:M,2,FALSE),"")</f>
        <v/>
      </c>
      <c r="N7" s="16"/>
      <c r="O7" s="45"/>
      <c r="P7" s="45"/>
      <c r="Q7" s="45"/>
      <c r="R7" s="45"/>
      <c r="S7" s="45"/>
      <c r="T7" s="45"/>
      <c r="U7" s="45"/>
      <c r="V7" s="45"/>
      <c r="W7" s="45"/>
      <c r="X7" s="45"/>
      <c r="Y7" s="45"/>
      <c r="Z7" s="45"/>
      <c r="AA7" s="45"/>
      <c r="AB7" s="45"/>
      <c r="AC7" s="45"/>
      <c r="AD7" s="45"/>
      <c r="AE7" s="45"/>
      <c r="AF7" s="45"/>
      <c r="AG7" s="45"/>
    </row>
    <row r="8" spans="1:37" x14ac:dyDescent="0.3">
      <c r="A8" s="24" t="s">
        <v>60</v>
      </c>
      <c r="B8" s="26" t="s">
        <v>257</v>
      </c>
      <c r="C8" s="24" t="s">
        <v>165</v>
      </c>
      <c r="D8" s="24" t="s">
        <v>150</v>
      </c>
      <c r="E8" s="24" t="s">
        <v>57</v>
      </c>
      <c r="F8" s="68">
        <v>162</v>
      </c>
      <c r="G8" s="68"/>
      <c r="H8" s="24"/>
      <c r="I8" s="65" t="str">
        <f>LEFT(Tabel1[[#This Row],[Ruumi tüüp (TALO Tüüpruumide nimestik)]],2)</f>
        <v>98</v>
      </c>
      <c r="J8" s="25"/>
      <c r="K8" s="24"/>
      <c r="L8" s="65" t="str">
        <f>IFERROR(VLOOKUP(Tabel1[[#This Row],[Üürnik]],'Lepingu lisa'!$AW$3:$AX$22,2,FALSE),"")</f>
        <v/>
      </c>
      <c r="M8" s="65" t="str">
        <f>IFERROR(VLOOKUP(Tabel1[[#This Row],[Jaotus]],Tabelid!L:M,2,FALSE),"")</f>
        <v/>
      </c>
      <c r="N8" s="16"/>
      <c r="O8" s="45"/>
      <c r="P8" s="45"/>
      <c r="Q8" s="45"/>
      <c r="R8" s="45"/>
      <c r="S8" s="45"/>
      <c r="T8" s="45"/>
      <c r="U8" s="45"/>
      <c r="V8" s="45"/>
      <c r="W8" s="45"/>
      <c r="X8" s="45"/>
      <c r="Y8" s="45"/>
      <c r="Z8" s="45"/>
      <c r="AA8" s="45"/>
      <c r="AB8" s="45"/>
      <c r="AC8" s="45"/>
      <c r="AD8" s="45"/>
      <c r="AE8" s="45"/>
      <c r="AF8" s="45"/>
      <c r="AG8" s="45"/>
    </row>
    <row r="9" spans="1:37" x14ac:dyDescent="0.3">
      <c r="A9" s="24" t="s">
        <v>60</v>
      </c>
      <c r="B9" s="26" t="s">
        <v>258</v>
      </c>
      <c r="C9" s="24" t="s">
        <v>202</v>
      </c>
      <c r="D9" s="24" t="s">
        <v>203</v>
      </c>
      <c r="E9" s="24" t="s">
        <v>52</v>
      </c>
      <c r="F9" s="68">
        <v>39.299999999999997</v>
      </c>
      <c r="G9" s="68"/>
      <c r="H9" s="24"/>
      <c r="I9" s="65" t="str">
        <f>LEFT(Tabel1[[#This Row],[Ruumi tüüp (TALO Tüüpruumide nimestik)]],2)</f>
        <v>91</v>
      </c>
      <c r="J9" s="25" t="s">
        <v>190</v>
      </c>
      <c r="K9" s="24" t="s">
        <v>251</v>
      </c>
      <c r="L9" s="65" t="str">
        <f>IFERROR(VLOOKUP(Tabel1[[#This Row],[Üürnik]],'Lepingu lisa'!$AW$3:$AX$22,2,FALSE),"")</f>
        <v>PALDISKI MNT _03</v>
      </c>
      <c r="M9" s="65" t="str">
        <f>IFERROR(VLOOKUP(Tabel1[[#This Row],[Jaotus]],Tabelid!L:M,2,FALSE),"")</f>
        <v>NONE</v>
      </c>
      <c r="N9" s="16"/>
      <c r="O9" s="45"/>
      <c r="P9" s="45"/>
      <c r="Q9" s="45"/>
      <c r="R9" s="45"/>
      <c r="S9" s="45"/>
      <c r="T9" s="45"/>
      <c r="U9" s="45"/>
      <c r="V9" s="45"/>
      <c r="W9" s="45"/>
      <c r="X9" s="45"/>
      <c r="Y9" s="45"/>
      <c r="Z9" s="45"/>
      <c r="AA9" s="45"/>
      <c r="AB9" s="45"/>
      <c r="AC9" s="45"/>
      <c r="AD9" s="45"/>
      <c r="AE9" s="45"/>
      <c r="AF9" s="45"/>
      <c r="AG9" s="45"/>
    </row>
    <row r="10" spans="1:37" x14ac:dyDescent="0.3">
      <c r="A10" s="24" t="s">
        <v>60</v>
      </c>
      <c r="B10" s="26" t="s">
        <v>259</v>
      </c>
      <c r="C10" s="24" t="s">
        <v>164</v>
      </c>
      <c r="D10" s="24" t="s">
        <v>201</v>
      </c>
      <c r="E10" s="24" t="s">
        <v>53</v>
      </c>
      <c r="F10" s="68">
        <v>17.5</v>
      </c>
      <c r="G10" s="68"/>
      <c r="H10" s="24"/>
      <c r="I10" s="65" t="str">
        <f>LEFT(Tabel1[[#This Row],[Ruumi tüüp (TALO Tüüpruumide nimestik)]],2)</f>
        <v>92</v>
      </c>
      <c r="J10" s="25"/>
      <c r="K10" s="24"/>
      <c r="L10" s="65" t="str">
        <f>IFERROR(VLOOKUP(Tabel1[[#This Row],[Üürnik]],'Lepingu lisa'!$AW$3:$AX$22,2,FALSE),"")</f>
        <v/>
      </c>
      <c r="M10" s="65" t="str">
        <f>IFERROR(VLOOKUP(Tabel1[[#This Row],[Jaotus]],Tabelid!L:M,2,FALSE),"")</f>
        <v/>
      </c>
      <c r="N10" s="16"/>
      <c r="O10" s="45"/>
      <c r="P10" s="45"/>
      <c r="Q10" s="45"/>
      <c r="R10" s="45"/>
      <c r="S10" s="45"/>
      <c r="T10" s="45"/>
      <c r="U10" s="45"/>
      <c r="V10" s="45"/>
      <c r="W10" s="45"/>
      <c r="X10" s="45"/>
      <c r="Y10" s="45"/>
      <c r="Z10" s="45"/>
      <c r="AA10" s="45"/>
      <c r="AB10" s="45"/>
      <c r="AC10" s="45"/>
      <c r="AD10" s="45"/>
      <c r="AE10" s="45"/>
      <c r="AF10" s="45"/>
      <c r="AG10" s="45"/>
    </row>
    <row r="11" spans="1:37" x14ac:dyDescent="0.3">
      <c r="A11" s="24" t="s">
        <v>60</v>
      </c>
      <c r="B11" s="26" t="s">
        <v>260</v>
      </c>
      <c r="C11" s="24" t="s">
        <v>164</v>
      </c>
      <c r="D11" s="24" t="s">
        <v>201</v>
      </c>
      <c r="E11" s="24" t="s">
        <v>53</v>
      </c>
      <c r="F11" s="68">
        <v>17.5</v>
      </c>
      <c r="G11" s="68"/>
      <c r="H11" s="24"/>
      <c r="I11" s="65" t="str">
        <f>LEFT(Tabel1[[#This Row],[Ruumi tüüp (TALO Tüüpruumide nimestik)]],2)</f>
        <v>92</v>
      </c>
      <c r="J11" s="25"/>
      <c r="K11" s="24"/>
      <c r="L11" s="65" t="str">
        <f>IFERROR(VLOOKUP(Tabel1[[#This Row],[Üürnik]],'Lepingu lisa'!$AW$3:$AX$22,2,FALSE),"")</f>
        <v/>
      </c>
      <c r="M11" s="65" t="str">
        <f>IFERROR(VLOOKUP(Tabel1[[#This Row],[Jaotus]],Tabelid!L:M,2,FALSE),"")</f>
        <v/>
      </c>
      <c r="N11" s="16"/>
      <c r="O11" s="45"/>
      <c r="P11" s="45"/>
      <c r="Q11" s="45"/>
      <c r="R11" s="45"/>
      <c r="S11" s="45"/>
      <c r="T11" s="45"/>
      <c r="U11" s="45"/>
      <c r="V11" s="45"/>
      <c r="W11" s="45"/>
      <c r="X11" s="45"/>
      <c r="Y11" s="45"/>
      <c r="Z11" s="45"/>
      <c r="AA11" s="45"/>
      <c r="AB11" s="45"/>
      <c r="AC11" s="45"/>
      <c r="AD11" s="45"/>
      <c r="AE11" s="45"/>
      <c r="AF11" s="45"/>
      <c r="AG11" s="45"/>
    </row>
    <row r="12" spans="1:37" x14ac:dyDescent="0.3">
      <c r="A12" s="24" t="s">
        <v>60</v>
      </c>
      <c r="B12" s="26" t="s">
        <v>261</v>
      </c>
      <c r="C12" s="24" t="s">
        <v>202</v>
      </c>
      <c r="D12" s="24" t="s">
        <v>88</v>
      </c>
      <c r="E12" s="24" t="s">
        <v>45</v>
      </c>
      <c r="F12" s="68">
        <v>6.4</v>
      </c>
      <c r="G12" s="68"/>
      <c r="H12" s="24"/>
      <c r="I12" s="65" t="str">
        <f>LEFT(Tabel1[[#This Row],[Ruumi tüüp (TALO Tüüpruumide nimestik)]],2)</f>
        <v>83</v>
      </c>
      <c r="J12" s="25" t="s">
        <v>190</v>
      </c>
      <c r="K12" s="24" t="s">
        <v>251</v>
      </c>
      <c r="L12" s="65" t="str">
        <f>IFERROR(VLOOKUP(Tabel1[[#This Row],[Üürnik]],'Lepingu lisa'!$AW$3:$AX$22,2,FALSE),"")</f>
        <v>PALDISKI MNT _03</v>
      </c>
      <c r="M12" s="65"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3">
      <c r="A13" s="24" t="s">
        <v>60</v>
      </c>
      <c r="B13" s="26" t="s">
        <v>262</v>
      </c>
      <c r="C13" s="24" t="s">
        <v>202</v>
      </c>
      <c r="D13" s="24" t="s">
        <v>209</v>
      </c>
      <c r="E13" s="24" t="s">
        <v>46</v>
      </c>
      <c r="F13" s="68">
        <v>14.8</v>
      </c>
      <c r="G13" s="68"/>
      <c r="H13" s="24"/>
      <c r="I13" s="65" t="str">
        <f>LEFT(Tabel1[[#This Row],[Ruumi tüüp (TALO Tüüpruumide nimestik)]],2)</f>
        <v>84</v>
      </c>
      <c r="J13" s="25" t="s">
        <v>190</v>
      </c>
      <c r="K13" s="24" t="s">
        <v>251</v>
      </c>
      <c r="L13" s="65" t="str">
        <f>IFERROR(VLOOKUP(Tabel1[[#This Row],[Üürnik]],'Lepingu lisa'!$AW$3:$AX$22,2,FALSE),"")</f>
        <v>PALDISKI MNT _03</v>
      </c>
      <c r="M13" s="65" t="str">
        <f>IFERROR(VLOOKUP(Tabel1[[#This Row],[Jaotus]],Tabelid!L:M,2,FALSE),"")</f>
        <v>NONE</v>
      </c>
      <c r="N13" s="16"/>
      <c r="O13" s="45"/>
      <c r="P13" s="45"/>
      <c r="Q13" s="45"/>
      <c r="R13" s="45"/>
      <c r="S13" s="45"/>
      <c r="T13" s="45"/>
      <c r="U13" s="45"/>
      <c r="V13" s="45"/>
      <c r="W13" s="45"/>
      <c r="X13" s="45"/>
      <c r="Y13" s="45"/>
      <c r="Z13" s="45"/>
      <c r="AA13" s="45"/>
      <c r="AB13" s="45"/>
      <c r="AC13" s="45"/>
      <c r="AD13" s="45"/>
      <c r="AE13" s="45"/>
      <c r="AF13" s="45"/>
      <c r="AG13" s="45"/>
    </row>
    <row r="14" spans="1:37" x14ac:dyDescent="0.3">
      <c r="A14" s="24" t="s">
        <v>60</v>
      </c>
      <c r="B14" s="26" t="s">
        <v>263</v>
      </c>
      <c r="C14" s="24" t="s">
        <v>202</v>
      </c>
      <c r="D14" s="24" t="s">
        <v>205</v>
      </c>
      <c r="E14" s="24" t="s">
        <v>11</v>
      </c>
      <c r="F14" s="68">
        <v>29.6</v>
      </c>
      <c r="G14" s="68"/>
      <c r="H14" s="24"/>
      <c r="I14" s="65" t="str">
        <f>LEFT(Tabel1[[#This Row],[Ruumi tüüp (TALO Tüüpruumide nimestik)]],2)</f>
        <v>21</v>
      </c>
      <c r="J14" s="25" t="s">
        <v>190</v>
      </c>
      <c r="K14" s="24" t="s">
        <v>251</v>
      </c>
      <c r="L14" s="65" t="str">
        <f>IFERROR(VLOOKUP(Tabel1[[#This Row],[Üürnik]],'Lepingu lisa'!$AW$3:$AX$22,2,FALSE),"")</f>
        <v>PALDISKI MNT _03</v>
      </c>
      <c r="M14" s="65" t="str">
        <f>IFERROR(VLOOKUP(Tabel1[[#This Row],[Jaotus]],Tabelid!L:M,2,FALSE),"")</f>
        <v>NONE</v>
      </c>
      <c r="N14" s="16"/>
      <c r="O14" s="45"/>
      <c r="P14" s="45"/>
      <c r="Q14" s="45"/>
      <c r="R14" s="45"/>
      <c r="S14" s="45"/>
      <c r="T14" s="45"/>
      <c r="U14" s="45"/>
      <c r="V14" s="45"/>
      <c r="W14" s="45"/>
      <c r="X14" s="45"/>
      <c r="Y14" s="45"/>
      <c r="Z14" s="45"/>
      <c r="AA14" s="45"/>
      <c r="AB14" s="45"/>
      <c r="AC14" s="45"/>
      <c r="AD14" s="45"/>
      <c r="AE14" s="45"/>
      <c r="AF14" s="45"/>
      <c r="AG14" s="45"/>
    </row>
    <row r="15" spans="1:37" x14ac:dyDescent="0.3">
      <c r="A15" s="24" t="s">
        <v>60</v>
      </c>
      <c r="B15" s="26" t="s">
        <v>264</v>
      </c>
      <c r="C15" s="24" t="s">
        <v>202</v>
      </c>
      <c r="D15" s="24" t="s">
        <v>205</v>
      </c>
      <c r="E15" s="24" t="s">
        <v>11</v>
      </c>
      <c r="F15" s="68">
        <v>10.6</v>
      </c>
      <c r="G15" s="68"/>
      <c r="H15" s="24"/>
      <c r="I15" s="65" t="str">
        <f>LEFT(Tabel1[[#This Row],[Ruumi tüüp (TALO Tüüpruumide nimestik)]],2)</f>
        <v>21</v>
      </c>
      <c r="J15" s="25" t="s">
        <v>190</v>
      </c>
      <c r="K15" s="24" t="s">
        <v>251</v>
      </c>
      <c r="L15" s="65" t="str">
        <f>IFERROR(VLOOKUP(Tabel1[[#This Row],[Üürnik]],'Lepingu lisa'!$AW$3:$AX$22,2,FALSE),"")</f>
        <v>PALDISKI MNT _03</v>
      </c>
      <c r="M15" s="65" t="str">
        <f>IFERROR(VLOOKUP(Tabel1[[#This Row],[Jaotus]],Tabelid!L:M,2,FALSE),"")</f>
        <v>NONE</v>
      </c>
      <c r="N15" s="16"/>
      <c r="O15" s="45"/>
      <c r="P15" s="45"/>
      <c r="Q15" s="45"/>
      <c r="R15" s="45"/>
      <c r="S15" s="45"/>
      <c r="T15" s="45"/>
      <c r="U15" s="45"/>
      <c r="V15" s="45"/>
      <c r="W15" s="45"/>
      <c r="X15" s="45"/>
      <c r="Y15" s="45"/>
      <c r="Z15" s="45"/>
      <c r="AA15" s="45"/>
      <c r="AB15" s="45"/>
      <c r="AC15" s="45"/>
      <c r="AD15" s="45"/>
      <c r="AE15" s="45"/>
      <c r="AF15" s="45"/>
      <c r="AG15" s="45"/>
    </row>
    <row r="16" spans="1:37" x14ac:dyDescent="0.3">
      <c r="A16" s="24" t="s">
        <v>60</v>
      </c>
      <c r="B16" s="26" t="s">
        <v>265</v>
      </c>
      <c r="C16" s="24" t="s">
        <v>202</v>
      </c>
      <c r="D16" s="24" t="s">
        <v>204</v>
      </c>
      <c r="E16" s="24" t="s">
        <v>31</v>
      </c>
      <c r="F16" s="68">
        <v>8.1999999999999993</v>
      </c>
      <c r="G16" s="68"/>
      <c r="H16" s="24"/>
      <c r="I16" s="65" t="str">
        <f>LEFT(Tabel1[[#This Row],[Ruumi tüüp (TALO Tüüpruumide nimestik)]],2)</f>
        <v>59</v>
      </c>
      <c r="J16" s="25" t="s">
        <v>190</v>
      </c>
      <c r="K16" s="24" t="s">
        <v>251</v>
      </c>
      <c r="L16" s="65" t="str">
        <f>IFERROR(VLOOKUP(Tabel1[[#This Row],[Üürnik]],'Lepingu lisa'!$AW$3:$AX$22,2,FALSE),"")</f>
        <v>PALDISKI MNT _03</v>
      </c>
      <c r="M16" s="65" t="str">
        <f>IFERROR(VLOOKUP(Tabel1[[#This Row],[Jaotus]],Tabelid!L:M,2,FALSE),"")</f>
        <v>NONE</v>
      </c>
      <c r="N16" s="16"/>
      <c r="O16" s="45"/>
      <c r="P16" s="45"/>
      <c r="Q16" s="45"/>
      <c r="R16" s="45"/>
      <c r="S16" s="45"/>
      <c r="T16" s="45"/>
      <c r="U16" s="45"/>
      <c r="V16" s="45"/>
      <c r="W16" s="45"/>
      <c r="X16" s="45"/>
      <c r="Y16" s="45"/>
      <c r="Z16" s="45"/>
      <c r="AA16" s="45"/>
      <c r="AB16" s="45"/>
      <c r="AC16" s="45"/>
      <c r="AD16" s="45"/>
      <c r="AE16" s="45"/>
      <c r="AF16" s="45"/>
      <c r="AG16" s="45"/>
    </row>
    <row r="17" spans="1:33" x14ac:dyDescent="0.3">
      <c r="A17" s="24" t="s">
        <v>60</v>
      </c>
      <c r="B17" s="26" t="s">
        <v>266</v>
      </c>
      <c r="C17" s="24" t="s">
        <v>202</v>
      </c>
      <c r="D17" s="24" t="s">
        <v>81</v>
      </c>
      <c r="E17" s="24" t="s">
        <v>52</v>
      </c>
      <c r="F17" s="68">
        <v>50.5</v>
      </c>
      <c r="G17" s="68"/>
      <c r="H17" s="24"/>
      <c r="I17" s="65" t="str">
        <f>LEFT(Tabel1[[#This Row],[Ruumi tüüp (TALO Tüüpruumide nimestik)]],2)</f>
        <v>91</v>
      </c>
      <c r="J17" s="25" t="s">
        <v>190</v>
      </c>
      <c r="K17" s="24" t="s">
        <v>251</v>
      </c>
      <c r="L17" s="65" t="str">
        <f>IFERROR(VLOOKUP(Tabel1[[#This Row],[Üürnik]],'Lepingu lisa'!$AW$3:$AX$22,2,FALSE),"")</f>
        <v>PALDISKI MNT _03</v>
      </c>
      <c r="M17" s="65"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3">
      <c r="A18" s="24" t="s">
        <v>60</v>
      </c>
      <c r="B18" s="26" t="s">
        <v>267</v>
      </c>
      <c r="C18" s="24" t="s">
        <v>202</v>
      </c>
      <c r="D18" s="24" t="s">
        <v>204</v>
      </c>
      <c r="E18" s="24" t="s">
        <v>31</v>
      </c>
      <c r="F18" s="68">
        <v>77.5</v>
      </c>
      <c r="G18" s="68"/>
      <c r="H18" s="24"/>
      <c r="I18" s="65" t="str">
        <f>LEFT(Tabel1[[#This Row],[Ruumi tüüp (TALO Tüüpruumide nimestik)]],2)</f>
        <v>59</v>
      </c>
      <c r="J18" s="25" t="s">
        <v>190</v>
      </c>
      <c r="K18" s="24" t="s">
        <v>251</v>
      </c>
      <c r="L18" s="65" t="str">
        <f>IFERROR(VLOOKUP(Tabel1[[#This Row],[Üürnik]],'Lepingu lisa'!$AW$3:$AX$22,2,FALSE),"")</f>
        <v>PALDISKI MNT _03</v>
      </c>
      <c r="M18" s="65" t="str">
        <f>IFERROR(VLOOKUP(Tabel1[[#This Row],[Jaotus]],Tabelid!L:M,2,FALSE),"")</f>
        <v>NONE</v>
      </c>
      <c r="N18" s="16"/>
      <c r="O18" s="45"/>
      <c r="P18" s="45"/>
      <c r="Q18" s="45"/>
      <c r="R18" s="45"/>
      <c r="S18" s="45"/>
      <c r="T18" s="45"/>
      <c r="U18" s="45"/>
      <c r="V18" s="45"/>
      <c r="W18" s="45"/>
      <c r="X18" s="45"/>
      <c r="Y18" s="45"/>
      <c r="Z18" s="45"/>
      <c r="AA18" s="45"/>
      <c r="AB18" s="45"/>
      <c r="AC18" s="45"/>
      <c r="AD18" s="45"/>
      <c r="AE18" s="45"/>
      <c r="AF18" s="45"/>
      <c r="AG18" s="45"/>
    </row>
    <row r="19" spans="1:33" x14ac:dyDescent="0.3">
      <c r="A19" s="24" t="s">
        <v>60</v>
      </c>
      <c r="B19" s="26" t="s">
        <v>268</v>
      </c>
      <c r="C19" s="24" t="s">
        <v>202</v>
      </c>
      <c r="D19" s="24" t="s">
        <v>204</v>
      </c>
      <c r="E19" s="24" t="s">
        <v>31</v>
      </c>
      <c r="F19" s="68">
        <v>65.400000000000006</v>
      </c>
      <c r="G19" s="68"/>
      <c r="H19" s="24"/>
      <c r="I19" s="65" t="str">
        <f>LEFT(Tabel1[[#This Row],[Ruumi tüüp (TALO Tüüpruumide nimestik)]],2)</f>
        <v>59</v>
      </c>
      <c r="J19" s="25" t="s">
        <v>190</v>
      </c>
      <c r="K19" s="24" t="s">
        <v>251</v>
      </c>
      <c r="L19" s="65" t="str">
        <f>IFERROR(VLOOKUP(Tabel1[[#This Row],[Üürnik]],'Lepingu lisa'!$AW$3:$AX$22,2,FALSE),"")</f>
        <v>PALDISKI MNT _03</v>
      </c>
      <c r="M19" s="65" t="str">
        <f>IFERROR(VLOOKUP(Tabel1[[#This Row],[Jaotus]],Tabelid!L:M,2,FALSE),"")</f>
        <v>NONE</v>
      </c>
      <c r="N19" s="16"/>
      <c r="O19" s="45"/>
      <c r="P19" s="45"/>
      <c r="Q19" s="45"/>
      <c r="R19" s="45"/>
      <c r="S19" s="45"/>
      <c r="T19" s="45"/>
      <c r="U19" s="45"/>
      <c r="V19" s="45"/>
      <c r="W19" s="45"/>
      <c r="X19" s="45"/>
      <c r="Y19" s="45"/>
      <c r="Z19" s="45"/>
      <c r="AA19" s="45"/>
      <c r="AB19" s="45"/>
      <c r="AC19" s="45"/>
      <c r="AD19" s="45"/>
      <c r="AE19" s="45"/>
      <c r="AF19" s="45"/>
      <c r="AG19" s="45"/>
    </row>
    <row r="20" spans="1:33" x14ac:dyDescent="0.3">
      <c r="A20" s="24" t="s">
        <v>60</v>
      </c>
      <c r="B20" s="26" t="s">
        <v>269</v>
      </c>
      <c r="C20" s="24" t="s">
        <v>202</v>
      </c>
      <c r="D20" s="24" t="s">
        <v>204</v>
      </c>
      <c r="E20" s="24" t="s">
        <v>31</v>
      </c>
      <c r="F20" s="68">
        <v>59.5</v>
      </c>
      <c r="G20" s="68"/>
      <c r="H20" s="24"/>
      <c r="I20" s="65" t="str">
        <f>LEFT(Tabel1[[#This Row],[Ruumi tüüp (TALO Tüüpruumide nimestik)]],2)</f>
        <v>59</v>
      </c>
      <c r="J20" s="25" t="s">
        <v>190</v>
      </c>
      <c r="K20" s="24" t="s">
        <v>251</v>
      </c>
      <c r="L20" s="65" t="str">
        <f>IFERROR(VLOOKUP(Tabel1[[#This Row],[Üürnik]],'Lepingu lisa'!$AW$3:$AX$22,2,FALSE),"")</f>
        <v>PALDISKI MNT _03</v>
      </c>
      <c r="M20" s="65" t="str">
        <f>IFERROR(VLOOKUP(Tabel1[[#This Row],[Jaotus]],Tabelid!L:M,2,FALSE),"")</f>
        <v>NONE</v>
      </c>
      <c r="N20" s="16"/>
      <c r="O20" s="45"/>
      <c r="P20" s="45"/>
      <c r="Q20" s="45"/>
      <c r="R20" s="45"/>
      <c r="S20" s="45"/>
      <c r="T20" s="45"/>
      <c r="U20" s="45"/>
      <c r="V20" s="45"/>
      <c r="W20" s="45"/>
      <c r="X20" s="45"/>
      <c r="Y20" s="45"/>
      <c r="Z20" s="45"/>
      <c r="AA20" s="45"/>
      <c r="AB20" s="45"/>
      <c r="AC20" s="45"/>
      <c r="AD20" s="45"/>
      <c r="AE20" s="45"/>
      <c r="AF20" s="45"/>
      <c r="AG20" s="45"/>
    </row>
    <row r="21" spans="1:33" x14ac:dyDescent="0.3">
      <c r="A21" s="24" t="s">
        <v>60</v>
      </c>
      <c r="B21" s="26" t="s">
        <v>270</v>
      </c>
      <c r="C21" s="24" t="s">
        <v>202</v>
      </c>
      <c r="D21" s="24" t="s">
        <v>204</v>
      </c>
      <c r="E21" s="24" t="s">
        <v>31</v>
      </c>
      <c r="F21" s="68">
        <v>46.2</v>
      </c>
      <c r="G21" s="68"/>
      <c r="H21" s="24"/>
      <c r="I21" s="65" t="str">
        <f>LEFT(Tabel1[[#This Row],[Ruumi tüüp (TALO Tüüpruumide nimestik)]],2)</f>
        <v>59</v>
      </c>
      <c r="J21" s="25" t="s">
        <v>190</v>
      </c>
      <c r="K21" s="24" t="s">
        <v>251</v>
      </c>
      <c r="L21" s="65" t="str">
        <f>IFERROR(VLOOKUP(Tabel1[[#This Row],[Üürnik]],'Lepingu lisa'!$AW$3:$AX$22,2,FALSE),"")</f>
        <v>PALDISKI MNT _03</v>
      </c>
      <c r="M21" s="65" t="str">
        <f>IFERROR(VLOOKUP(Tabel1[[#This Row],[Jaotus]],Tabelid!L:M,2,FALSE),"")</f>
        <v>NONE</v>
      </c>
      <c r="N21" s="16"/>
      <c r="O21" s="45"/>
      <c r="P21" s="45"/>
      <c r="Q21" s="45"/>
      <c r="R21" s="45"/>
      <c r="S21" s="45"/>
      <c r="T21" s="45"/>
      <c r="U21" s="45"/>
      <c r="V21" s="45"/>
      <c r="W21" s="45"/>
      <c r="X21" s="45"/>
      <c r="Y21" s="45"/>
      <c r="Z21" s="45"/>
      <c r="AA21" s="45"/>
      <c r="AB21" s="45"/>
      <c r="AC21" s="45"/>
      <c r="AD21" s="45"/>
      <c r="AE21" s="45"/>
      <c r="AF21" s="45"/>
      <c r="AG21" s="45"/>
    </row>
    <row r="22" spans="1:33" x14ac:dyDescent="0.3">
      <c r="A22" s="24" t="s">
        <v>60</v>
      </c>
      <c r="B22" s="26" t="s">
        <v>271</v>
      </c>
      <c r="C22" s="24" t="s">
        <v>202</v>
      </c>
      <c r="D22" s="24" t="s">
        <v>204</v>
      </c>
      <c r="E22" s="24" t="s">
        <v>31</v>
      </c>
      <c r="F22" s="68">
        <v>28.7</v>
      </c>
      <c r="G22" s="68"/>
      <c r="H22" s="24"/>
      <c r="I22" s="65" t="str">
        <f>LEFT(Tabel1[[#This Row],[Ruumi tüüp (TALO Tüüpruumide nimestik)]],2)</f>
        <v>59</v>
      </c>
      <c r="J22" s="25" t="s">
        <v>190</v>
      </c>
      <c r="K22" s="24" t="s">
        <v>251</v>
      </c>
      <c r="L22" s="65" t="str">
        <f>IFERROR(VLOOKUP(Tabel1[[#This Row],[Üürnik]],'Lepingu lisa'!$AW$3:$AX$22,2,FALSE),"")</f>
        <v>PALDISKI MNT _03</v>
      </c>
      <c r="M22" s="65" t="str">
        <f>IFERROR(VLOOKUP(Tabel1[[#This Row],[Jaotus]],Tabelid!L:M,2,FALSE),"")</f>
        <v>NONE</v>
      </c>
      <c r="N22" s="16"/>
      <c r="O22" s="45"/>
      <c r="P22" s="45"/>
      <c r="Q22" s="45"/>
      <c r="R22" s="45"/>
      <c r="S22" s="45"/>
      <c r="T22" s="45"/>
      <c r="U22" s="45"/>
      <c r="V22" s="45"/>
      <c r="W22" s="45"/>
      <c r="X22" s="45"/>
      <c r="Y22" s="45"/>
      <c r="Z22" s="45"/>
      <c r="AA22" s="45"/>
      <c r="AB22" s="45"/>
      <c r="AC22" s="45"/>
      <c r="AD22" s="45"/>
      <c r="AE22" s="45"/>
      <c r="AF22" s="45"/>
      <c r="AG22" s="45"/>
    </row>
    <row r="23" spans="1:33" x14ac:dyDescent="0.3">
      <c r="A23" s="24" t="s">
        <v>60</v>
      </c>
      <c r="B23" s="26" t="s">
        <v>272</v>
      </c>
      <c r="C23" s="24" t="s">
        <v>202</v>
      </c>
      <c r="D23" s="24" t="s">
        <v>204</v>
      </c>
      <c r="E23" s="24" t="s">
        <v>31</v>
      </c>
      <c r="F23" s="68">
        <v>25.2</v>
      </c>
      <c r="G23" s="68"/>
      <c r="H23" s="24"/>
      <c r="I23" s="65" t="str">
        <f>LEFT(Tabel1[[#This Row],[Ruumi tüüp (TALO Tüüpruumide nimestik)]],2)</f>
        <v>59</v>
      </c>
      <c r="J23" s="25" t="s">
        <v>190</v>
      </c>
      <c r="K23" s="24" t="s">
        <v>251</v>
      </c>
      <c r="L23" s="65" t="str">
        <f>IFERROR(VLOOKUP(Tabel1[[#This Row],[Üürnik]],'Lepingu lisa'!$AW$3:$AX$22,2,FALSE),"")</f>
        <v>PALDISKI MNT _03</v>
      </c>
      <c r="M23" s="65" t="str">
        <f>IFERROR(VLOOKUP(Tabel1[[#This Row],[Jaotus]],Tabelid!L:M,2,FALSE),"")</f>
        <v>NONE</v>
      </c>
      <c r="N23" s="16"/>
      <c r="O23" s="45"/>
      <c r="P23" s="45"/>
      <c r="Q23" s="45"/>
      <c r="R23" s="45"/>
      <c r="S23" s="45"/>
      <c r="T23" s="45"/>
      <c r="U23" s="45"/>
      <c r="V23" s="45"/>
      <c r="W23" s="45"/>
      <c r="X23" s="45"/>
      <c r="Y23" s="45"/>
      <c r="Z23" s="45"/>
      <c r="AA23" s="45"/>
      <c r="AB23" s="45"/>
      <c r="AC23" s="45"/>
      <c r="AD23" s="45"/>
      <c r="AE23" s="45"/>
      <c r="AF23" s="45"/>
      <c r="AG23" s="45"/>
    </row>
    <row r="24" spans="1:33" x14ac:dyDescent="0.3">
      <c r="A24" s="24" t="s">
        <v>60</v>
      </c>
      <c r="B24" s="26" t="s">
        <v>273</v>
      </c>
      <c r="C24" s="24" t="s">
        <v>202</v>
      </c>
      <c r="D24" s="24" t="s">
        <v>209</v>
      </c>
      <c r="E24" s="24" t="s">
        <v>46</v>
      </c>
      <c r="F24" s="68">
        <v>10.8</v>
      </c>
      <c r="G24" s="68"/>
      <c r="H24" s="24"/>
      <c r="I24" s="65" t="str">
        <f>LEFT(Tabel1[[#This Row],[Ruumi tüüp (TALO Tüüpruumide nimestik)]],2)</f>
        <v>84</v>
      </c>
      <c r="J24" s="25" t="s">
        <v>190</v>
      </c>
      <c r="K24" s="24" t="s">
        <v>251</v>
      </c>
      <c r="L24" s="65" t="str">
        <f>IFERROR(VLOOKUP(Tabel1[[#This Row],[Üürnik]],'Lepingu lisa'!$AW$3:$AX$22,2,FALSE),"")</f>
        <v>PALDISKI MNT _03</v>
      </c>
      <c r="M24" s="65" t="str">
        <f>IFERROR(VLOOKUP(Tabel1[[#This Row],[Jaotus]],Tabelid!L:M,2,FALSE),"")</f>
        <v>NONE</v>
      </c>
      <c r="N24" s="16"/>
      <c r="O24" s="45"/>
      <c r="P24" s="45"/>
      <c r="Q24" s="45"/>
      <c r="R24" s="45"/>
      <c r="S24" s="45"/>
      <c r="T24" s="45"/>
      <c r="U24" s="45"/>
      <c r="V24" s="45"/>
      <c r="W24" s="45"/>
      <c r="X24" s="45"/>
      <c r="Y24" s="45"/>
      <c r="Z24" s="45"/>
      <c r="AA24" s="45"/>
      <c r="AB24" s="45"/>
      <c r="AC24" s="45"/>
      <c r="AD24" s="45"/>
      <c r="AE24" s="45"/>
      <c r="AF24" s="45"/>
      <c r="AG24" s="45"/>
    </row>
    <row r="25" spans="1:33" x14ac:dyDescent="0.3">
      <c r="A25" s="24" t="s">
        <v>60</v>
      </c>
      <c r="B25" s="26" t="s">
        <v>274</v>
      </c>
      <c r="C25" s="24" t="s">
        <v>197</v>
      </c>
      <c r="D25" s="24" t="s">
        <v>92</v>
      </c>
      <c r="E25" s="24" t="s">
        <v>56</v>
      </c>
      <c r="F25" s="68">
        <v>7.9</v>
      </c>
      <c r="G25" s="68"/>
      <c r="H25" s="24"/>
      <c r="I25" s="65" t="str">
        <f>LEFT(Tabel1[[#This Row],[Ruumi tüüp (TALO Tüüpruumide nimestik)]],2)</f>
        <v>97</v>
      </c>
      <c r="J25" s="25"/>
      <c r="K25" s="24"/>
      <c r="L25" s="65" t="str">
        <f>IFERROR(VLOOKUP(Tabel1[[#This Row],[Üürnik]],'Lepingu lisa'!$AW$3:$AX$22,2,FALSE),"")</f>
        <v/>
      </c>
      <c r="M25" s="65" t="str">
        <f>IFERROR(VLOOKUP(Tabel1[[#This Row],[Jaotus]],Tabelid!L:M,2,FALSE),"")</f>
        <v/>
      </c>
      <c r="N25" s="16"/>
      <c r="O25" s="45"/>
      <c r="P25" s="45"/>
      <c r="Q25" s="45"/>
      <c r="R25" s="45"/>
      <c r="S25" s="45"/>
      <c r="T25" s="45"/>
      <c r="U25" s="45"/>
      <c r="V25" s="45"/>
      <c r="W25" s="45"/>
      <c r="X25" s="45"/>
      <c r="Y25" s="45"/>
      <c r="Z25" s="45"/>
      <c r="AA25" s="45"/>
      <c r="AB25" s="45"/>
      <c r="AC25" s="45"/>
      <c r="AD25" s="45"/>
      <c r="AE25" s="45"/>
      <c r="AF25" s="45"/>
      <c r="AG25" s="45"/>
    </row>
    <row r="26" spans="1:33" x14ac:dyDescent="0.3">
      <c r="A26" s="24" t="s">
        <v>60</v>
      </c>
      <c r="B26" s="26" t="s">
        <v>275</v>
      </c>
      <c r="C26" s="24" t="s">
        <v>202</v>
      </c>
      <c r="D26" s="24" t="s">
        <v>86</v>
      </c>
      <c r="E26" s="24" t="s">
        <v>36</v>
      </c>
      <c r="F26" s="68">
        <v>11.5</v>
      </c>
      <c r="G26" s="68"/>
      <c r="H26" s="24"/>
      <c r="I26" s="65" t="str">
        <f>LEFT(Tabel1[[#This Row],[Ruumi tüüp (TALO Tüüpruumide nimestik)]],2)</f>
        <v>71</v>
      </c>
      <c r="J26" s="25" t="s">
        <v>190</v>
      </c>
      <c r="K26" s="24" t="s">
        <v>251</v>
      </c>
      <c r="L26" s="65" t="str">
        <f>IFERROR(VLOOKUP(Tabel1[[#This Row],[Üürnik]],'Lepingu lisa'!$AW$3:$AX$22,2,FALSE),"")</f>
        <v>PALDISKI MNT _03</v>
      </c>
      <c r="M26" s="65" t="str">
        <f>IFERROR(VLOOKUP(Tabel1[[#This Row],[Jaotus]],Tabelid!L:M,2,FALSE),"")</f>
        <v>NONE</v>
      </c>
      <c r="N26" s="16"/>
      <c r="O26" s="45"/>
      <c r="P26" s="45"/>
      <c r="Q26" s="45"/>
      <c r="R26" s="45"/>
      <c r="S26" s="45"/>
      <c r="T26" s="45"/>
      <c r="U26" s="45"/>
      <c r="V26" s="45"/>
      <c r="W26" s="45"/>
      <c r="X26" s="45"/>
      <c r="Y26" s="45"/>
      <c r="Z26" s="45"/>
      <c r="AA26" s="45"/>
      <c r="AB26" s="45"/>
      <c r="AC26" s="45"/>
      <c r="AD26" s="45"/>
      <c r="AE26" s="45"/>
      <c r="AF26" s="45"/>
      <c r="AG26" s="45"/>
    </row>
    <row r="27" spans="1:33" x14ac:dyDescent="0.3">
      <c r="A27" s="24" t="s">
        <v>60</v>
      </c>
      <c r="B27" s="26" t="s">
        <v>276</v>
      </c>
      <c r="C27" s="24" t="s">
        <v>202</v>
      </c>
      <c r="D27" s="24" t="s">
        <v>84</v>
      </c>
      <c r="E27" s="24" t="s">
        <v>37</v>
      </c>
      <c r="F27" s="68">
        <v>4</v>
      </c>
      <c r="G27" s="68"/>
      <c r="H27" s="24"/>
      <c r="I27" s="65" t="str">
        <f>LEFT(Tabel1[[#This Row],[Ruumi tüüp (TALO Tüüpruumide nimestik)]],2)</f>
        <v>72</v>
      </c>
      <c r="J27" s="25" t="s">
        <v>190</v>
      </c>
      <c r="K27" s="24" t="s">
        <v>251</v>
      </c>
      <c r="L27" s="65" t="str">
        <f>IFERROR(VLOOKUP(Tabel1[[#This Row],[Üürnik]],'Lepingu lisa'!$AW$3:$AX$22,2,FALSE),"")</f>
        <v>PALDISKI MNT _03</v>
      </c>
      <c r="M27" s="65" t="str">
        <f>IFERROR(VLOOKUP(Tabel1[[#This Row],[Jaotus]],Tabelid!L:M,2,FALSE),"")</f>
        <v>NONE</v>
      </c>
      <c r="N27" s="16"/>
      <c r="O27" s="45"/>
      <c r="P27" s="45"/>
      <c r="Q27" s="45"/>
      <c r="R27" s="45"/>
      <c r="S27" s="45"/>
      <c r="T27" s="45"/>
      <c r="U27" s="45"/>
      <c r="V27" s="45"/>
      <c r="W27" s="45"/>
      <c r="X27" s="45"/>
      <c r="Y27" s="45"/>
      <c r="Z27" s="45"/>
      <c r="AA27" s="45"/>
      <c r="AB27" s="45"/>
      <c r="AC27" s="45"/>
      <c r="AD27" s="45"/>
      <c r="AE27" s="45"/>
      <c r="AF27" s="45"/>
      <c r="AG27" s="45"/>
    </row>
    <row r="28" spans="1:33" x14ac:dyDescent="0.3">
      <c r="A28" s="24" t="s">
        <v>60</v>
      </c>
      <c r="B28" s="26" t="s">
        <v>277</v>
      </c>
      <c r="C28" s="24" t="s">
        <v>164</v>
      </c>
      <c r="D28" s="24" t="s">
        <v>103</v>
      </c>
      <c r="E28" s="24" t="s">
        <v>53</v>
      </c>
      <c r="F28" s="68">
        <v>1.2</v>
      </c>
      <c r="G28" s="68"/>
      <c r="H28" s="24"/>
      <c r="I28" s="65" t="str">
        <f>LEFT(Tabel1[[#This Row],[Ruumi tüüp (TALO Tüüpruumide nimestik)]],2)</f>
        <v>92</v>
      </c>
      <c r="J28" s="25"/>
      <c r="K28" s="24"/>
      <c r="L28" s="65" t="str">
        <f>IFERROR(VLOOKUP(Tabel1[[#This Row],[Üürnik]],'Lepingu lisa'!$AW$3:$AX$22,2,FALSE),"")</f>
        <v/>
      </c>
      <c r="M28" s="65" t="str">
        <f>IFERROR(VLOOKUP(Tabel1[[#This Row],[Jaotus]],Tabelid!L:M,2,FALSE),"")</f>
        <v/>
      </c>
      <c r="N28" s="16"/>
      <c r="O28" s="45"/>
      <c r="P28" s="45"/>
      <c r="Q28" s="45"/>
      <c r="R28" s="45"/>
      <c r="S28" s="45"/>
      <c r="T28" s="45"/>
      <c r="U28" s="45"/>
      <c r="V28" s="45"/>
      <c r="W28" s="45"/>
      <c r="X28" s="45"/>
      <c r="Y28" s="45"/>
      <c r="Z28" s="45"/>
      <c r="AA28" s="45"/>
      <c r="AB28" s="45"/>
      <c r="AC28" s="45"/>
      <c r="AD28" s="45"/>
      <c r="AE28" s="45"/>
      <c r="AF28" s="45"/>
      <c r="AG28" s="45"/>
    </row>
    <row r="29" spans="1:33" x14ac:dyDescent="0.3">
      <c r="A29" s="24" t="s">
        <v>60</v>
      </c>
      <c r="B29" s="26" t="s">
        <v>278</v>
      </c>
      <c r="C29" s="24" t="s">
        <v>202</v>
      </c>
      <c r="D29" s="24" t="s">
        <v>86</v>
      </c>
      <c r="E29" s="24" t="s">
        <v>36</v>
      </c>
      <c r="F29" s="68">
        <v>4.4000000000000004</v>
      </c>
      <c r="G29" s="68"/>
      <c r="H29" s="24"/>
      <c r="I29" s="65" t="str">
        <f>LEFT(Tabel1[[#This Row],[Ruumi tüüp (TALO Tüüpruumide nimestik)]],2)</f>
        <v>71</v>
      </c>
      <c r="J29" s="25" t="s">
        <v>190</v>
      </c>
      <c r="K29" s="24" t="s">
        <v>251</v>
      </c>
      <c r="L29" s="65" t="str">
        <f>IFERROR(VLOOKUP(Tabel1[[#This Row],[Üürnik]],'Lepingu lisa'!$AW$3:$AX$22,2,FALSE),"")</f>
        <v>PALDISKI MNT _03</v>
      </c>
      <c r="M29" s="65" t="str">
        <f>IFERROR(VLOOKUP(Tabel1[[#This Row],[Jaotus]],Tabelid!L:M,2,FALSE),"")</f>
        <v>NONE</v>
      </c>
      <c r="N29" s="16"/>
      <c r="O29" s="45"/>
      <c r="P29" s="45"/>
      <c r="Q29" s="45"/>
      <c r="R29" s="45"/>
      <c r="S29" s="45"/>
      <c r="T29" s="45"/>
      <c r="U29" s="45"/>
      <c r="V29" s="45"/>
      <c r="W29" s="45"/>
      <c r="X29" s="45"/>
      <c r="Y29" s="45"/>
      <c r="Z29" s="45"/>
      <c r="AA29" s="45"/>
      <c r="AB29" s="45"/>
      <c r="AC29" s="45"/>
      <c r="AD29" s="45"/>
      <c r="AE29" s="45"/>
      <c r="AF29" s="45"/>
      <c r="AG29" s="45"/>
    </row>
    <row r="30" spans="1:33" x14ac:dyDescent="0.3">
      <c r="A30" s="24" t="s">
        <v>60</v>
      </c>
      <c r="B30" s="26" t="s">
        <v>279</v>
      </c>
      <c r="C30" s="24" t="s">
        <v>202</v>
      </c>
      <c r="D30" s="24" t="s">
        <v>81</v>
      </c>
      <c r="E30" s="24" t="s">
        <v>52</v>
      </c>
      <c r="F30" s="68">
        <v>59.4</v>
      </c>
      <c r="G30" s="68"/>
      <c r="H30" s="24"/>
      <c r="I30" s="65" t="str">
        <f>LEFT(Tabel1[[#This Row],[Ruumi tüüp (TALO Tüüpruumide nimestik)]],2)</f>
        <v>91</v>
      </c>
      <c r="J30" s="25" t="s">
        <v>190</v>
      </c>
      <c r="K30" s="24" t="s">
        <v>251</v>
      </c>
      <c r="L30" s="65" t="str">
        <f>IFERROR(VLOOKUP(Tabel1[[#This Row],[Üürnik]],'Lepingu lisa'!$AW$3:$AX$22,2,FALSE),"")</f>
        <v>PALDISKI MNT _03</v>
      </c>
      <c r="M30" s="65" t="str">
        <f>IFERROR(VLOOKUP(Tabel1[[#This Row],[Jaotus]],Tabelid!L:M,2,FALSE),"")</f>
        <v>NONE</v>
      </c>
      <c r="N30" s="16"/>
      <c r="O30" s="45"/>
      <c r="P30" s="45"/>
      <c r="Q30" s="45"/>
      <c r="R30" s="45"/>
      <c r="S30" s="45"/>
      <c r="T30" s="45"/>
      <c r="U30" s="45"/>
      <c r="V30" s="45"/>
      <c r="W30" s="45"/>
      <c r="X30" s="45"/>
      <c r="Y30" s="45"/>
      <c r="Z30" s="45"/>
      <c r="AA30" s="45"/>
      <c r="AB30" s="45"/>
      <c r="AC30" s="45"/>
      <c r="AD30" s="45"/>
      <c r="AE30" s="45"/>
      <c r="AF30" s="45"/>
      <c r="AG30" s="45"/>
    </row>
    <row r="31" spans="1:33" x14ac:dyDescent="0.3">
      <c r="A31" s="24" t="s">
        <v>60</v>
      </c>
      <c r="B31" s="26" t="s">
        <v>280</v>
      </c>
      <c r="C31" s="24" t="s">
        <v>202</v>
      </c>
      <c r="D31" s="24" t="s">
        <v>93</v>
      </c>
      <c r="E31" s="24" t="s">
        <v>52</v>
      </c>
      <c r="F31" s="68">
        <v>3.2</v>
      </c>
      <c r="G31" s="68"/>
      <c r="H31" s="24"/>
      <c r="I31" s="65" t="str">
        <f>LEFT(Tabel1[[#This Row],[Ruumi tüüp (TALO Tüüpruumide nimestik)]],2)</f>
        <v>91</v>
      </c>
      <c r="J31" s="25" t="s">
        <v>190</v>
      </c>
      <c r="K31" s="24" t="s">
        <v>251</v>
      </c>
      <c r="L31" s="65" t="str">
        <f>IFERROR(VLOOKUP(Tabel1[[#This Row],[Üürnik]],'Lepingu lisa'!$AW$3:$AX$22,2,FALSE),"")</f>
        <v>PALDISKI MNT _03</v>
      </c>
      <c r="M31" s="65" t="str">
        <f>IFERROR(VLOOKUP(Tabel1[[#This Row],[Jaotus]],Tabelid!L:M,2,FALSE),"")</f>
        <v>NONE</v>
      </c>
      <c r="N31" s="16"/>
      <c r="O31" s="45"/>
      <c r="P31" s="45"/>
      <c r="Q31" s="45"/>
      <c r="R31" s="45"/>
      <c r="S31" s="45"/>
      <c r="T31" s="45"/>
      <c r="U31" s="45"/>
      <c r="V31" s="45"/>
      <c r="W31" s="45"/>
      <c r="X31" s="45"/>
      <c r="Y31" s="45"/>
      <c r="Z31" s="45"/>
      <c r="AA31" s="45"/>
      <c r="AB31" s="45"/>
      <c r="AC31" s="45"/>
      <c r="AD31" s="45"/>
      <c r="AE31" s="45"/>
      <c r="AF31" s="45"/>
      <c r="AG31" s="45"/>
    </row>
    <row r="32" spans="1:33" x14ac:dyDescent="0.3">
      <c r="A32" s="24" t="s">
        <v>60</v>
      </c>
      <c r="B32" s="26" t="s">
        <v>281</v>
      </c>
      <c r="C32" s="24" t="s">
        <v>202</v>
      </c>
      <c r="D32" s="24" t="s">
        <v>86</v>
      </c>
      <c r="E32" s="24" t="s">
        <v>36</v>
      </c>
      <c r="F32" s="68">
        <v>9.6</v>
      </c>
      <c r="G32" s="68"/>
      <c r="H32" s="24"/>
      <c r="I32" s="65" t="str">
        <f>LEFT(Tabel1[[#This Row],[Ruumi tüüp (TALO Tüüpruumide nimestik)]],2)</f>
        <v>71</v>
      </c>
      <c r="J32" s="25" t="s">
        <v>190</v>
      </c>
      <c r="K32" s="24" t="s">
        <v>251</v>
      </c>
      <c r="L32" s="65" t="str">
        <f>IFERROR(VLOOKUP(Tabel1[[#This Row],[Üürnik]],'Lepingu lisa'!$AW$3:$AX$22,2,FALSE),"")</f>
        <v>PALDISKI MNT _03</v>
      </c>
      <c r="M32" s="65" t="str">
        <f>IFERROR(VLOOKUP(Tabel1[[#This Row],[Jaotus]],Tabelid!L:M,2,FALSE),"")</f>
        <v>NONE</v>
      </c>
      <c r="N32" s="16"/>
      <c r="O32" s="45"/>
      <c r="P32" s="45"/>
      <c r="Q32" s="45"/>
      <c r="R32" s="45"/>
      <c r="S32" s="45"/>
      <c r="T32" s="45"/>
      <c r="U32" s="45"/>
      <c r="V32" s="45"/>
      <c r="W32" s="45"/>
      <c r="X32" s="45"/>
      <c r="Y32" s="45"/>
      <c r="Z32" s="45"/>
      <c r="AA32" s="45"/>
      <c r="AB32" s="45"/>
      <c r="AC32" s="45"/>
      <c r="AD32" s="45"/>
      <c r="AE32" s="45"/>
      <c r="AF32" s="45"/>
      <c r="AG32" s="45"/>
    </row>
    <row r="33" spans="1:33" x14ac:dyDescent="0.3">
      <c r="A33" s="24" t="s">
        <v>60</v>
      </c>
      <c r="B33" s="26" t="s">
        <v>282</v>
      </c>
      <c r="C33" s="24" t="s">
        <v>202</v>
      </c>
      <c r="D33" s="24" t="s">
        <v>84</v>
      </c>
      <c r="E33" s="24" t="s">
        <v>37</v>
      </c>
      <c r="F33" s="68">
        <v>3.7</v>
      </c>
      <c r="G33" s="68"/>
      <c r="H33" s="24"/>
      <c r="I33" s="65" t="str">
        <f>LEFT(Tabel1[[#This Row],[Ruumi tüüp (TALO Tüüpruumide nimestik)]],2)</f>
        <v>72</v>
      </c>
      <c r="J33" s="25" t="s">
        <v>190</v>
      </c>
      <c r="K33" s="24" t="s">
        <v>251</v>
      </c>
      <c r="L33" s="65" t="str">
        <f>IFERROR(VLOOKUP(Tabel1[[#This Row],[Üürnik]],'Lepingu lisa'!$AW$3:$AX$22,2,FALSE),"")</f>
        <v>PALDISKI MNT _03</v>
      </c>
      <c r="M33" s="65" t="str">
        <f>IFERROR(VLOOKUP(Tabel1[[#This Row],[Jaotus]],Tabelid!L:M,2,FALSE),"")</f>
        <v>NONE</v>
      </c>
      <c r="N33" s="16"/>
      <c r="O33" s="45"/>
      <c r="P33" s="45"/>
      <c r="Q33" s="45"/>
      <c r="R33" s="45"/>
      <c r="S33" s="45"/>
      <c r="T33" s="45"/>
      <c r="U33" s="45"/>
      <c r="V33" s="45"/>
      <c r="W33" s="45"/>
      <c r="X33" s="45"/>
      <c r="Y33" s="45"/>
      <c r="Z33" s="45"/>
      <c r="AA33" s="45"/>
      <c r="AB33" s="45"/>
      <c r="AC33" s="45"/>
      <c r="AD33" s="45"/>
      <c r="AE33" s="45"/>
      <c r="AF33" s="45"/>
      <c r="AG33" s="45"/>
    </row>
    <row r="34" spans="1:33" x14ac:dyDescent="0.3">
      <c r="A34" s="24" t="s">
        <v>60</v>
      </c>
      <c r="B34" s="26" t="s">
        <v>283</v>
      </c>
      <c r="C34" s="24" t="s">
        <v>202</v>
      </c>
      <c r="D34" s="24" t="s">
        <v>80</v>
      </c>
      <c r="E34" s="24" t="s">
        <v>38</v>
      </c>
      <c r="F34" s="68">
        <v>2.4</v>
      </c>
      <c r="G34" s="68"/>
      <c r="H34" s="24"/>
      <c r="I34" s="65" t="str">
        <f>LEFT(Tabel1[[#This Row],[Ruumi tüüp (TALO Tüüpruumide nimestik)]],2)</f>
        <v>73</v>
      </c>
      <c r="J34" s="25" t="s">
        <v>190</v>
      </c>
      <c r="K34" s="24" t="s">
        <v>251</v>
      </c>
      <c r="L34" s="65" t="str">
        <f>IFERROR(VLOOKUP(Tabel1[[#This Row],[Üürnik]],'Lepingu lisa'!$AW$3:$AX$22,2,FALSE),"")</f>
        <v>PALDISKI MNT _03</v>
      </c>
      <c r="M34" s="65" t="str">
        <f>IFERROR(VLOOKUP(Tabel1[[#This Row],[Jaotus]],Tabelid!L:M,2,FALSE),"")</f>
        <v>NONE</v>
      </c>
      <c r="N34" s="16"/>
      <c r="O34" s="45"/>
      <c r="P34" s="45"/>
      <c r="Q34" s="45"/>
      <c r="R34" s="45"/>
      <c r="S34" s="45"/>
      <c r="T34" s="45"/>
      <c r="U34" s="45"/>
      <c r="V34" s="45"/>
      <c r="W34" s="45"/>
      <c r="X34" s="45"/>
      <c r="Y34" s="45"/>
      <c r="Z34" s="45"/>
      <c r="AA34" s="45"/>
      <c r="AB34" s="45"/>
      <c r="AC34" s="45"/>
      <c r="AD34" s="45"/>
      <c r="AE34" s="45"/>
      <c r="AF34" s="45"/>
      <c r="AG34" s="45"/>
    </row>
    <row r="35" spans="1:33" x14ac:dyDescent="0.3">
      <c r="A35" s="24" t="s">
        <v>60</v>
      </c>
      <c r="B35" s="26" t="s">
        <v>284</v>
      </c>
      <c r="C35" s="24" t="s">
        <v>202</v>
      </c>
      <c r="D35" s="24" t="s">
        <v>204</v>
      </c>
      <c r="E35" s="24" t="s">
        <v>31</v>
      </c>
      <c r="F35" s="68">
        <v>54.5</v>
      </c>
      <c r="G35" s="68"/>
      <c r="H35" s="24"/>
      <c r="I35" s="65" t="str">
        <f>LEFT(Tabel1[[#This Row],[Ruumi tüüp (TALO Tüüpruumide nimestik)]],2)</f>
        <v>59</v>
      </c>
      <c r="J35" s="25" t="s">
        <v>190</v>
      </c>
      <c r="K35" s="24" t="s">
        <v>251</v>
      </c>
      <c r="L35" s="65" t="str">
        <f>IFERROR(VLOOKUP(Tabel1[[#This Row],[Üürnik]],'Lepingu lisa'!$AW$3:$AX$22,2,FALSE),"")</f>
        <v>PALDISKI MNT _03</v>
      </c>
      <c r="M35" s="65" t="str">
        <f>IFERROR(VLOOKUP(Tabel1[[#This Row],[Jaotus]],Tabelid!L:M,2,FALSE),"")</f>
        <v>NONE</v>
      </c>
      <c r="N35" s="16"/>
      <c r="O35" s="45"/>
      <c r="P35" s="45"/>
      <c r="Q35" s="45"/>
      <c r="R35" s="45"/>
      <c r="S35" s="45"/>
      <c r="T35" s="45"/>
      <c r="U35" s="45"/>
      <c r="V35" s="45"/>
      <c r="W35" s="45"/>
      <c r="X35" s="45"/>
      <c r="Y35" s="45"/>
      <c r="Z35" s="45"/>
      <c r="AA35" s="45"/>
      <c r="AB35" s="45"/>
      <c r="AC35" s="45"/>
      <c r="AD35" s="45"/>
      <c r="AE35" s="45"/>
      <c r="AF35" s="45"/>
      <c r="AG35" s="45"/>
    </row>
    <row r="36" spans="1:33" x14ac:dyDescent="0.3">
      <c r="A36" s="24" t="s">
        <v>60</v>
      </c>
      <c r="B36" s="26" t="s">
        <v>285</v>
      </c>
      <c r="C36" s="24" t="s">
        <v>202</v>
      </c>
      <c r="D36" s="24" t="s">
        <v>81</v>
      </c>
      <c r="E36" s="24" t="s">
        <v>52</v>
      </c>
      <c r="F36" s="68">
        <v>15.3</v>
      </c>
      <c r="G36" s="68"/>
      <c r="H36" s="24"/>
      <c r="I36" s="65" t="str">
        <f>LEFT(Tabel1[[#This Row],[Ruumi tüüp (TALO Tüüpruumide nimestik)]],2)</f>
        <v>91</v>
      </c>
      <c r="J36" s="25" t="s">
        <v>190</v>
      </c>
      <c r="K36" s="24" t="s">
        <v>251</v>
      </c>
      <c r="L36" s="65" t="str">
        <f>IFERROR(VLOOKUP(Tabel1[[#This Row],[Üürnik]],'Lepingu lisa'!$AW$3:$AX$22,2,FALSE),"")</f>
        <v>PALDISKI MNT _03</v>
      </c>
      <c r="M36" s="65" t="str">
        <f>IFERROR(VLOOKUP(Tabel1[[#This Row],[Jaotus]],Tabelid!L:M,2,FALSE),"")</f>
        <v>NONE</v>
      </c>
      <c r="N36" s="16"/>
      <c r="O36" s="45"/>
      <c r="P36" s="45"/>
      <c r="Q36" s="45"/>
      <c r="R36" s="45"/>
      <c r="S36" s="45"/>
      <c r="T36" s="45"/>
      <c r="U36" s="45"/>
      <c r="V36" s="45"/>
      <c r="W36" s="45"/>
      <c r="X36" s="45"/>
      <c r="Y36" s="45"/>
      <c r="Z36" s="45"/>
      <c r="AA36" s="45"/>
      <c r="AB36" s="45"/>
      <c r="AC36" s="45"/>
      <c r="AD36" s="45"/>
      <c r="AE36" s="45"/>
      <c r="AF36" s="45"/>
      <c r="AG36" s="45"/>
    </row>
    <row r="37" spans="1:33" x14ac:dyDescent="0.3">
      <c r="A37" s="24" t="s">
        <v>60</v>
      </c>
      <c r="B37" s="26" t="s">
        <v>286</v>
      </c>
      <c r="C37" s="24" t="s">
        <v>202</v>
      </c>
      <c r="D37" s="24" t="s">
        <v>93</v>
      </c>
      <c r="E37" s="24" t="s">
        <v>52</v>
      </c>
      <c r="F37" s="68">
        <v>2.7</v>
      </c>
      <c r="G37" s="68"/>
      <c r="H37" s="24"/>
      <c r="I37" s="65" t="str">
        <f>LEFT(Tabel1[[#This Row],[Ruumi tüüp (TALO Tüüpruumide nimestik)]],2)</f>
        <v>91</v>
      </c>
      <c r="J37" s="25" t="s">
        <v>190</v>
      </c>
      <c r="K37" s="24" t="s">
        <v>251</v>
      </c>
      <c r="L37" s="65" t="str">
        <f>IFERROR(VLOOKUP(Tabel1[[#This Row],[Üürnik]],'Lepingu lisa'!$AW$3:$AX$22,2,FALSE),"")</f>
        <v>PALDISKI MNT _03</v>
      </c>
      <c r="M37" s="65" t="str">
        <f>IFERROR(VLOOKUP(Tabel1[[#This Row],[Jaotus]],Tabelid!L:M,2,FALSE),"")</f>
        <v>NONE</v>
      </c>
      <c r="N37" s="16"/>
      <c r="O37" s="45"/>
      <c r="P37" s="45"/>
      <c r="Q37" s="45"/>
      <c r="R37" s="45"/>
      <c r="S37" s="45"/>
      <c r="T37" s="45"/>
      <c r="U37" s="45"/>
      <c r="V37" s="45"/>
      <c r="W37" s="45"/>
      <c r="X37" s="45"/>
      <c r="Y37" s="45"/>
      <c r="Z37" s="45"/>
      <c r="AA37" s="45"/>
      <c r="AB37" s="45"/>
      <c r="AC37" s="45"/>
      <c r="AD37" s="45"/>
      <c r="AE37" s="45"/>
      <c r="AF37" s="45"/>
      <c r="AG37" s="45"/>
    </row>
    <row r="38" spans="1:33" x14ac:dyDescent="0.3">
      <c r="A38" s="24" t="s">
        <v>60</v>
      </c>
      <c r="B38" s="26" t="s">
        <v>287</v>
      </c>
      <c r="C38" s="24" t="s">
        <v>202</v>
      </c>
      <c r="D38" s="24" t="s">
        <v>204</v>
      </c>
      <c r="E38" s="24" t="s">
        <v>31</v>
      </c>
      <c r="F38" s="68">
        <v>8.9</v>
      </c>
      <c r="G38" s="68"/>
      <c r="H38" s="24"/>
      <c r="I38" s="65" t="str">
        <f>LEFT(Tabel1[[#This Row],[Ruumi tüüp (TALO Tüüpruumide nimestik)]],2)</f>
        <v>59</v>
      </c>
      <c r="J38" s="25" t="s">
        <v>190</v>
      </c>
      <c r="K38" s="24" t="s">
        <v>251</v>
      </c>
      <c r="L38" s="65" t="str">
        <f>IFERROR(VLOOKUP(Tabel1[[#This Row],[Üürnik]],'Lepingu lisa'!$AW$3:$AX$22,2,FALSE),"")</f>
        <v>PALDISKI MNT _03</v>
      </c>
      <c r="M38" s="65" t="str">
        <f>IFERROR(VLOOKUP(Tabel1[[#This Row],[Jaotus]],Tabelid!L:M,2,FALSE),"")</f>
        <v>NONE</v>
      </c>
      <c r="N38" s="16"/>
      <c r="O38" s="45"/>
      <c r="P38" s="45"/>
      <c r="Q38" s="45"/>
      <c r="R38" s="45"/>
      <c r="S38" s="45"/>
      <c r="T38" s="45"/>
      <c r="U38" s="45"/>
      <c r="V38" s="45"/>
      <c r="W38" s="45"/>
      <c r="X38" s="45"/>
      <c r="Y38" s="45"/>
      <c r="Z38" s="45"/>
      <c r="AA38" s="45"/>
      <c r="AB38" s="45"/>
      <c r="AC38" s="45"/>
      <c r="AD38" s="45"/>
      <c r="AE38" s="45"/>
      <c r="AF38" s="45"/>
      <c r="AG38" s="45"/>
    </row>
    <row r="39" spans="1:33" x14ac:dyDescent="0.3">
      <c r="A39" s="24" t="s">
        <v>60</v>
      </c>
      <c r="B39" s="26" t="s">
        <v>288</v>
      </c>
      <c r="C39" s="24" t="s">
        <v>202</v>
      </c>
      <c r="D39" s="24" t="s">
        <v>204</v>
      </c>
      <c r="E39" s="24" t="s">
        <v>31</v>
      </c>
      <c r="F39" s="68">
        <v>21.7</v>
      </c>
      <c r="G39" s="68"/>
      <c r="H39" s="24"/>
      <c r="I39" s="65" t="str">
        <f>LEFT(Tabel1[[#This Row],[Ruumi tüüp (TALO Tüüpruumide nimestik)]],2)</f>
        <v>59</v>
      </c>
      <c r="J39" s="25" t="s">
        <v>190</v>
      </c>
      <c r="K39" s="24" t="s">
        <v>251</v>
      </c>
      <c r="L39" s="65" t="str">
        <f>IFERROR(VLOOKUP(Tabel1[[#This Row],[Üürnik]],'Lepingu lisa'!$AW$3:$AX$22,2,FALSE),"")</f>
        <v>PALDISKI MNT _03</v>
      </c>
      <c r="M39" s="65" t="str">
        <f>IFERROR(VLOOKUP(Tabel1[[#This Row],[Jaotus]],Tabelid!L:M,2,FALSE),"")</f>
        <v>NONE</v>
      </c>
      <c r="N39" s="16"/>
      <c r="O39" s="45"/>
      <c r="P39" s="45"/>
      <c r="Q39" s="45"/>
      <c r="R39" s="45"/>
      <c r="S39" s="45"/>
      <c r="T39" s="45"/>
      <c r="U39" s="45"/>
      <c r="V39" s="45"/>
      <c r="W39" s="45"/>
      <c r="X39" s="45"/>
      <c r="Y39" s="45"/>
      <c r="Z39" s="45"/>
      <c r="AA39" s="45"/>
      <c r="AB39" s="45"/>
      <c r="AC39" s="45"/>
      <c r="AD39" s="45"/>
      <c r="AE39" s="45"/>
      <c r="AF39" s="45"/>
      <c r="AG39" s="45"/>
    </row>
    <row r="40" spans="1:33" x14ac:dyDescent="0.3">
      <c r="A40" s="24" t="s">
        <v>60</v>
      </c>
      <c r="B40" s="26" t="s">
        <v>289</v>
      </c>
      <c r="C40" s="24" t="s">
        <v>202</v>
      </c>
      <c r="D40" s="24" t="s">
        <v>205</v>
      </c>
      <c r="E40" s="24" t="s">
        <v>11</v>
      </c>
      <c r="F40" s="68">
        <v>10.5</v>
      </c>
      <c r="G40" s="68"/>
      <c r="H40" s="24"/>
      <c r="I40" s="65" t="str">
        <f>LEFT(Tabel1[[#This Row],[Ruumi tüüp (TALO Tüüpruumide nimestik)]],2)</f>
        <v>21</v>
      </c>
      <c r="J40" s="25" t="s">
        <v>190</v>
      </c>
      <c r="K40" s="24" t="s">
        <v>251</v>
      </c>
      <c r="L40" s="65" t="str">
        <f>IFERROR(VLOOKUP(Tabel1[[#This Row],[Üürnik]],'Lepingu lisa'!$AW$3:$AX$22,2,FALSE),"")</f>
        <v>PALDISKI MNT _03</v>
      </c>
      <c r="M40" s="65" t="str">
        <f>IFERROR(VLOOKUP(Tabel1[[#This Row],[Jaotus]],Tabelid!L:M,2,FALSE),"")</f>
        <v>NONE</v>
      </c>
      <c r="N40" s="16"/>
      <c r="O40" s="45"/>
      <c r="P40" s="45"/>
      <c r="Q40" s="45"/>
      <c r="R40" s="45"/>
      <c r="S40" s="45"/>
      <c r="T40" s="45"/>
      <c r="U40" s="45"/>
      <c r="V40" s="45"/>
      <c r="W40" s="45"/>
      <c r="X40" s="45"/>
      <c r="Y40" s="45"/>
      <c r="Z40" s="45"/>
      <c r="AA40" s="45"/>
      <c r="AB40" s="45"/>
      <c r="AC40" s="45"/>
      <c r="AD40" s="45"/>
      <c r="AE40" s="45"/>
      <c r="AF40" s="45"/>
      <c r="AG40" s="45"/>
    </row>
    <row r="41" spans="1:33" x14ac:dyDescent="0.3">
      <c r="A41" s="24" t="s">
        <v>60</v>
      </c>
      <c r="B41" s="26" t="s">
        <v>290</v>
      </c>
      <c r="C41" s="24" t="s">
        <v>202</v>
      </c>
      <c r="D41" s="24" t="s">
        <v>98</v>
      </c>
      <c r="E41" s="24" t="s">
        <v>11</v>
      </c>
      <c r="F41" s="68">
        <v>16.3</v>
      </c>
      <c r="G41" s="68"/>
      <c r="H41" s="24"/>
      <c r="I41" s="65" t="str">
        <f>LEFT(Tabel1[[#This Row],[Ruumi tüüp (TALO Tüüpruumide nimestik)]],2)</f>
        <v>21</v>
      </c>
      <c r="J41" s="25" t="s">
        <v>190</v>
      </c>
      <c r="K41" s="24" t="s">
        <v>251</v>
      </c>
      <c r="L41" s="65" t="str">
        <f>IFERROR(VLOOKUP(Tabel1[[#This Row],[Üürnik]],'Lepingu lisa'!$AW$3:$AX$22,2,FALSE),"")</f>
        <v>PALDISKI MNT _03</v>
      </c>
      <c r="M41" s="65" t="str">
        <f>IFERROR(VLOOKUP(Tabel1[[#This Row],[Jaotus]],Tabelid!L:M,2,FALSE),"")</f>
        <v>NONE</v>
      </c>
      <c r="N41" s="16"/>
      <c r="O41" s="45"/>
      <c r="P41" s="45"/>
      <c r="Q41" s="45"/>
      <c r="R41" s="45"/>
      <c r="S41" s="45"/>
      <c r="T41" s="45"/>
      <c r="U41" s="45"/>
      <c r="V41" s="45"/>
      <c r="W41" s="45"/>
      <c r="X41" s="45"/>
      <c r="Y41" s="45"/>
      <c r="Z41" s="45"/>
      <c r="AA41" s="45"/>
      <c r="AB41" s="45"/>
      <c r="AC41" s="45"/>
      <c r="AD41" s="45"/>
      <c r="AE41" s="45"/>
      <c r="AF41" s="45"/>
      <c r="AG41" s="45"/>
    </row>
    <row r="42" spans="1:33" x14ac:dyDescent="0.3">
      <c r="A42" s="24" t="s">
        <v>60</v>
      </c>
      <c r="B42" s="26" t="s">
        <v>291</v>
      </c>
      <c r="C42" s="24" t="s">
        <v>202</v>
      </c>
      <c r="D42" s="24" t="s">
        <v>205</v>
      </c>
      <c r="E42" s="24" t="s">
        <v>11</v>
      </c>
      <c r="F42" s="68">
        <v>13</v>
      </c>
      <c r="G42" s="68"/>
      <c r="H42" s="24"/>
      <c r="I42" s="65" t="str">
        <f>LEFT(Tabel1[[#This Row],[Ruumi tüüp (TALO Tüüpruumide nimestik)]],2)</f>
        <v>21</v>
      </c>
      <c r="J42" s="25" t="s">
        <v>190</v>
      </c>
      <c r="K42" s="24" t="s">
        <v>251</v>
      </c>
      <c r="L42" s="65" t="str">
        <f>IFERROR(VLOOKUP(Tabel1[[#This Row],[Üürnik]],'Lepingu lisa'!$AW$3:$AX$22,2,FALSE),"")</f>
        <v>PALDISKI MNT _03</v>
      </c>
      <c r="M42" s="65" t="str">
        <f>IFERROR(VLOOKUP(Tabel1[[#This Row],[Jaotus]],Tabelid!L:M,2,FALSE),"")</f>
        <v>NONE</v>
      </c>
      <c r="N42" s="16"/>
      <c r="O42" s="45"/>
      <c r="P42" s="45"/>
      <c r="Q42" s="45"/>
      <c r="R42" s="45"/>
      <c r="S42" s="45"/>
      <c r="T42" s="45"/>
      <c r="U42" s="45"/>
      <c r="V42" s="45"/>
      <c r="W42" s="45"/>
      <c r="X42" s="45"/>
      <c r="Y42" s="45"/>
      <c r="Z42" s="45"/>
      <c r="AA42" s="45"/>
      <c r="AB42" s="45"/>
      <c r="AC42" s="45"/>
      <c r="AD42" s="45"/>
      <c r="AE42" s="45"/>
      <c r="AF42" s="45"/>
      <c r="AG42" s="45"/>
    </row>
    <row r="43" spans="1:33" x14ac:dyDescent="0.3">
      <c r="A43" s="24" t="s">
        <v>60</v>
      </c>
      <c r="B43" s="26" t="s">
        <v>292</v>
      </c>
      <c r="C43" s="24" t="s">
        <v>202</v>
      </c>
      <c r="D43" s="24" t="s">
        <v>205</v>
      </c>
      <c r="E43" s="24" t="s">
        <v>11</v>
      </c>
      <c r="F43" s="68">
        <v>16.2</v>
      </c>
      <c r="G43" s="68"/>
      <c r="H43" s="24"/>
      <c r="I43" s="65" t="str">
        <f>LEFT(Tabel1[[#This Row],[Ruumi tüüp (TALO Tüüpruumide nimestik)]],2)</f>
        <v>21</v>
      </c>
      <c r="J43" s="25" t="s">
        <v>190</v>
      </c>
      <c r="K43" s="24" t="s">
        <v>251</v>
      </c>
      <c r="L43" s="65" t="str">
        <f>IFERROR(VLOOKUP(Tabel1[[#This Row],[Üürnik]],'Lepingu lisa'!$AW$3:$AX$22,2,FALSE),"")</f>
        <v>PALDISKI MNT _03</v>
      </c>
      <c r="M43" s="65" t="str">
        <f>IFERROR(VLOOKUP(Tabel1[[#This Row],[Jaotus]],Tabelid!L:M,2,FALSE),"")</f>
        <v>NONE</v>
      </c>
      <c r="N43" s="16"/>
      <c r="O43" s="45"/>
      <c r="P43" s="45"/>
      <c r="Q43" s="45"/>
      <c r="R43" s="45"/>
      <c r="S43" s="45"/>
      <c r="T43" s="45"/>
      <c r="U43" s="45"/>
      <c r="V43" s="45"/>
      <c r="W43" s="45"/>
      <c r="X43" s="45"/>
      <c r="Y43" s="45"/>
      <c r="Z43" s="45"/>
      <c r="AA43" s="45"/>
      <c r="AB43" s="45"/>
      <c r="AC43" s="45"/>
      <c r="AD43" s="45"/>
      <c r="AE43" s="45"/>
      <c r="AF43" s="45"/>
      <c r="AG43" s="45"/>
    </row>
    <row r="44" spans="1:33" x14ac:dyDescent="0.3">
      <c r="A44" s="24" t="s">
        <v>60</v>
      </c>
      <c r="B44" s="26" t="s">
        <v>293</v>
      </c>
      <c r="C44" s="24" t="s">
        <v>202</v>
      </c>
      <c r="D44" s="24" t="s">
        <v>205</v>
      </c>
      <c r="E44" s="24" t="s">
        <v>11</v>
      </c>
      <c r="F44" s="68">
        <v>29.4</v>
      </c>
      <c r="G44" s="68"/>
      <c r="H44" s="24"/>
      <c r="I44" s="65" t="str">
        <f>LEFT(Tabel1[[#This Row],[Ruumi tüüp (TALO Tüüpruumide nimestik)]],2)</f>
        <v>21</v>
      </c>
      <c r="J44" s="25" t="s">
        <v>190</v>
      </c>
      <c r="K44" s="24" t="s">
        <v>251</v>
      </c>
      <c r="L44" s="65" t="str">
        <f>IFERROR(VLOOKUP(Tabel1[[#This Row],[Üürnik]],'Lepingu lisa'!$AW$3:$AX$22,2,FALSE),"")</f>
        <v>PALDISKI MNT _03</v>
      </c>
      <c r="M44" s="65" t="str">
        <f>IFERROR(VLOOKUP(Tabel1[[#This Row],[Jaotus]],Tabelid!L:M,2,FALSE),"")</f>
        <v>NONE</v>
      </c>
      <c r="N44" s="16"/>
      <c r="O44" s="45"/>
      <c r="P44" s="45"/>
      <c r="Q44" s="45"/>
      <c r="R44" s="45"/>
      <c r="S44" s="45"/>
      <c r="T44" s="45"/>
      <c r="U44" s="45"/>
      <c r="V44" s="45"/>
      <c r="W44" s="45"/>
      <c r="X44" s="45"/>
      <c r="Y44" s="45"/>
      <c r="Z44" s="45"/>
      <c r="AA44" s="45"/>
      <c r="AB44" s="45"/>
      <c r="AC44" s="45"/>
      <c r="AD44" s="45"/>
      <c r="AE44" s="45"/>
      <c r="AF44" s="45"/>
      <c r="AG44" s="45"/>
    </row>
    <row r="45" spans="1:33" x14ac:dyDescent="0.3">
      <c r="A45" s="24" t="s">
        <v>60</v>
      </c>
      <c r="B45" s="26" t="s">
        <v>294</v>
      </c>
      <c r="C45" s="24" t="s">
        <v>202</v>
      </c>
      <c r="D45" s="24" t="s">
        <v>204</v>
      </c>
      <c r="E45" s="24" t="s">
        <v>31</v>
      </c>
      <c r="F45" s="68">
        <v>10.7</v>
      </c>
      <c r="G45" s="68"/>
      <c r="H45" s="24"/>
      <c r="I45" s="65" t="str">
        <f>LEFT(Tabel1[[#This Row],[Ruumi tüüp (TALO Tüüpruumide nimestik)]],2)</f>
        <v>59</v>
      </c>
      <c r="J45" s="25" t="s">
        <v>190</v>
      </c>
      <c r="K45" s="24" t="s">
        <v>251</v>
      </c>
      <c r="L45" s="65" t="str">
        <f>IFERROR(VLOOKUP(Tabel1[[#This Row],[Üürnik]],'Lepingu lisa'!$AW$3:$AX$22,2,FALSE),"")</f>
        <v>PALDISKI MNT _03</v>
      </c>
      <c r="M45" s="65" t="str">
        <f>IFERROR(VLOOKUP(Tabel1[[#This Row],[Jaotus]],Tabelid!L:M,2,FALSE),"")</f>
        <v>NONE</v>
      </c>
      <c r="N45" s="16"/>
      <c r="O45" s="45"/>
      <c r="P45" s="45"/>
      <c r="Q45" s="45"/>
      <c r="R45" s="45"/>
      <c r="S45" s="45"/>
      <c r="T45" s="45"/>
      <c r="U45" s="45"/>
      <c r="V45" s="45"/>
      <c r="W45" s="45"/>
      <c r="X45" s="45"/>
      <c r="Y45" s="45"/>
      <c r="Z45" s="45"/>
      <c r="AA45" s="45"/>
      <c r="AB45" s="45"/>
      <c r="AC45" s="45"/>
      <c r="AD45" s="45"/>
      <c r="AE45" s="45"/>
      <c r="AF45" s="45"/>
      <c r="AG45" s="45"/>
    </row>
    <row r="46" spans="1:33" x14ac:dyDescent="0.3">
      <c r="A46" s="24" t="s">
        <v>60</v>
      </c>
      <c r="B46" s="26" t="s">
        <v>295</v>
      </c>
      <c r="C46" s="24" t="s">
        <v>202</v>
      </c>
      <c r="D46" s="24" t="s">
        <v>78</v>
      </c>
      <c r="E46" s="24" t="s">
        <v>30</v>
      </c>
      <c r="F46" s="68">
        <v>174</v>
      </c>
      <c r="G46" s="68"/>
      <c r="H46" s="24"/>
      <c r="I46" s="65" t="str">
        <f>LEFT(Tabel1[[#This Row],[Ruumi tüüp (TALO Tüüpruumide nimestik)]],2)</f>
        <v>53</v>
      </c>
      <c r="J46" s="25" t="s">
        <v>190</v>
      </c>
      <c r="K46" s="24" t="s">
        <v>251</v>
      </c>
      <c r="L46" s="65" t="str">
        <f>IFERROR(VLOOKUP(Tabel1[[#This Row],[Üürnik]],'Lepingu lisa'!$AW$3:$AX$22,2,FALSE),"")</f>
        <v>PALDISKI MNT _03</v>
      </c>
      <c r="M46" s="65" t="str">
        <f>IFERROR(VLOOKUP(Tabel1[[#This Row],[Jaotus]],Tabelid!L:M,2,FALSE),"")</f>
        <v>NONE</v>
      </c>
      <c r="N46" s="16"/>
      <c r="O46" s="45"/>
      <c r="P46" s="45"/>
      <c r="Q46" s="45"/>
      <c r="R46" s="45"/>
      <c r="S46" s="45"/>
      <c r="T46" s="45"/>
      <c r="U46" s="45"/>
      <c r="V46" s="45"/>
      <c r="W46" s="45"/>
      <c r="X46" s="45"/>
      <c r="Y46" s="45"/>
      <c r="Z46" s="45"/>
      <c r="AA46" s="45"/>
      <c r="AB46" s="45"/>
      <c r="AC46" s="45"/>
      <c r="AD46" s="45"/>
      <c r="AE46" s="45"/>
      <c r="AF46" s="45"/>
      <c r="AG46" s="45"/>
    </row>
    <row r="47" spans="1:33" x14ac:dyDescent="0.3">
      <c r="A47" s="24" t="s">
        <v>60</v>
      </c>
      <c r="B47" s="26" t="s">
        <v>296</v>
      </c>
      <c r="C47" s="24" t="s">
        <v>202</v>
      </c>
      <c r="D47" s="24" t="s">
        <v>204</v>
      </c>
      <c r="E47" s="24" t="s">
        <v>31</v>
      </c>
      <c r="F47" s="68">
        <v>9.1999999999999993</v>
      </c>
      <c r="G47" s="68"/>
      <c r="H47" s="24"/>
      <c r="I47" s="65" t="str">
        <f>LEFT(Tabel1[[#This Row],[Ruumi tüüp (TALO Tüüpruumide nimestik)]],2)</f>
        <v>59</v>
      </c>
      <c r="J47" s="25" t="s">
        <v>190</v>
      </c>
      <c r="K47" s="24" t="s">
        <v>251</v>
      </c>
      <c r="L47" s="65" t="str">
        <f>IFERROR(VLOOKUP(Tabel1[[#This Row],[Üürnik]],'Lepingu lisa'!$AW$3:$AX$22,2,FALSE),"")</f>
        <v>PALDISKI MNT _03</v>
      </c>
      <c r="M47" s="65" t="str">
        <f>IFERROR(VLOOKUP(Tabel1[[#This Row],[Jaotus]],Tabelid!L:M,2,FALSE),"")</f>
        <v>NONE</v>
      </c>
      <c r="N47" s="16"/>
      <c r="O47" s="45"/>
      <c r="P47" s="45"/>
      <c r="Q47" s="45"/>
      <c r="R47" s="45"/>
      <c r="S47" s="45"/>
      <c r="T47" s="45"/>
      <c r="U47" s="45"/>
      <c r="V47" s="45"/>
      <c r="W47" s="45"/>
      <c r="X47" s="45"/>
      <c r="Y47" s="45"/>
      <c r="Z47" s="45"/>
      <c r="AA47" s="45"/>
      <c r="AB47" s="45"/>
      <c r="AC47" s="45"/>
      <c r="AD47" s="45"/>
      <c r="AE47" s="45"/>
      <c r="AF47" s="45"/>
      <c r="AG47" s="45"/>
    </row>
    <row r="48" spans="1:33" x14ac:dyDescent="0.3">
      <c r="A48" s="24" t="s">
        <v>60</v>
      </c>
      <c r="B48" s="26" t="s">
        <v>297</v>
      </c>
      <c r="C48" s="24" t="s">
        <v>202</v>
      </c>
      <c r="D48" s="24" t="s">
        <v>89</v>
      </c>
      <c r="E48" s="24" t="s">
        <v>48</v>
      </c>
      <c r="F48" s="68">
        <v>9.3000000000000007</v>
      </c>
      <c r="G48" s="68"/>
      <c r="H48" s="24"/>
      <c r="I48" s="65" t="str">
        <f>LEFT(Tabel1[[#This Row],[Ruumi tüüp (TALO Tüüpruumide nimestik)]],2)</f>
        <v>86</v>
      </c>
      <c r="J48" s="25" t="s">
        <v>190</v>
      </c>
      <c r="K48" s="24" t="s">
        <v>251</v>
      </c>
      <c r="L48" s="65" t="str">
        <f>IFERROR(VLOOKUP(Tabel1[[#This Row],[Üürnik]],'Lepingu lisa'!$AW$3:$AX$22,2,FALSE),"")</f>
        <v>PALDISKI MNT _03</v>
      </c>
      <c r="M48" s="65" t="str">
        <f>IFERROR(VLOOKUP(Tabel1[[#This Row],[Jaotus]],Tabelid!L:M,2,FALSE),"")</f>
        <v>NONE</v>
      </c>
      <c r="N48" s="16"/>
      <c r="O48" s="45"/>
      <c r="P48" s="45"/>
      <c r="Q48" s="45"/>
      <c r="R48" s="45"/>
      <c r="S48" s="45"/>
      <c r="T48" s="45"/>
      <c r="U48" s="45"/>
      <c r="V48" s="45"/>
      <c r="W48" s="45"/>
      <c r="X48" s="45"/>
      <c r="Y48" s="45"/>
      <c r="Z48" s="45"/>
      <c r="AA48" s="45"/>
      <c r="AB48" s="45"/>
      <c r="AC48" s="45"/>
      <c r="AD48" s="45"/>
      <c r="AE48" s="45"/>
      <c r="AF48" s="45"/>
      <c r="AG48" s="45"/>
    </row>
    <row r="49" spans="1:33" x14ac:dyDescent="0.3">
      <c r="A49" s="24" t="s">
        <v>60</v>
      </c>
      <c r="B49" s="26" t="s">
        <v>298</v>
      </c>
      <c r="C49" s="24" t="s">
        <v>202</v>
      </c>
      <c r="D49" s="24" t="s">
        <v>80</v>
      </c>
      <c r="E49" s="24" t="s">
        <v>38</v>
      </c>
      <c r="F49" s="68">
        <v>3.2</v>
      </c>
      <c r="G49" s="68"/>
      <c r="H49" s="24"/>
      <c r="I49" s="65" t="str">
        <f>LEFT(Tabel1[[#This Row],[Ruumi tüüp (TALO Tüüpruumide nimestik)]],2)</f>
        <v>73</v>
      </c>
      <c r="J49" s="25" t="s">
        <v>190</v>
      </c>
      <c r="K49" s="24" t="s">
        <v>251</v>
      </c>
      <c r="L49" s="65" t="str">
        <f>IFERROR(VLOOKUP(Tabel1[[#This Row],[Üürnik]],'Lepingu lisa'!$AW$3:$AX$22,2,FALSE),"")</f>
        <v>PALDISKI MNT _03</v>
      </c>
      <c r="M49" s="65" t="str">
        <f>IFERROR(VLOOKUP(Tabel1[[#This Row],[Jaotus]],Tabelid!L:M,2,FALSE),"")</f>
        <v>NONE</v>
      </c>
      <c r="N49" s="16"/>
      <c r="O49" s="45"/>
      <c r="P49" s="45"/>
      <c r="Q49" s="45"/>
      <c r="R49" s="45"/>
      <c r="S49" s="45"/>
      <c r="T49" s="45"/>
      <c r="U49" s="45"/>
      <c r="V49" s="45"/>
      <c r="W49" s="45"/>
      <c r="X49" s="45"/>
      <c r="Y49" s="45"/>
      <c r="Z49" s="45"/>
      <c r="AA49" s="45"/>
      <c r="AB49" s="45"/>
      <c r="AC49" s="45"/>
      <c r="AD49" s="45"/>
      <c r="AE49" s="45"/>
      <c r="AF49" s="45"/>
      <c r="AG49" s="45"/>
    </row>
    <row r="50" spans="1:33" x14ac:dyDescent="0.3">
      <c r="A50" s="24" t="s">
        <v>60</v>
      </c>
      <c r="B50" s="26" t="s">
        <v>299</v>
      </c>
      <c r="C50" s="24" t="s">
        <v>202</v>
      </c>
      <c r="D50" s="24" t="s">
        <v>81</v>
      </c>
      <c r="E50" s="24" t="s">
        <v>52</v>
      </c>
      <c r="F50" s="68">
        <v>17.7</v>
      </c>
      <c r="G50" s="68"/>
      <c r="H50" s="24"/>
      <c r="I50" s="65" t="str">
        <f>LEFT(Tabel1[[#This Row],[Ruumi tüüp (TALO Tüüpruumide nimestik)]],2)</f>
        <v>91</v>
      </c>
      <c r="J50" s="25" t="s">
        <v>190</v>
      </c>
      <c r="K50" s="24" t="s">
        <v>251</v>
      </c>
      <c r="L50" s="65" t="str">
        <f>IFERROR(VLOOKUP(Tabel1[[#This Row],[Üürnik]],'Lepingu lisa'!$AW$3:$AX$22,2,FALSE),"")</f>
        <v>PALDISKI MNT _03</v>
      </c>
      <c r="M50" s="65" t="str">
        <f>IFERROR(VLOOKUP(Tabel1[[#This Row],[Jaotus]],Tabelid!L:M,2,FALSE),"")</f>
        <v>NONE</v>
      </c>
      <c r="N50" s="16"/>
      <c r="O50" s="45"/>
      <c r="P50" s="45"/>
      <c r="Q50" s="45"/>
      <c r="R50" s="45"/>
      <c r="S50" s="45"/>
      <c r="T50" s="45"/>
      <c r="U50" s="45"/>
      <c r="V50" s="45"/>
      <c r="W50" s="45"/>
      <c r="X50" s="45"/>
      <c r="Y50" s="45"/>
      <c r="Z50" s="45"/>
      <c r="AA50" s="45"/>
      <c r="AB50" s="45"/>
      <c r="AC50" s="45"/>
      <c r="AD50" s="45"/>
      <c r="AE50" s="45"/>
      <c r="AF50" s="45"/>
      <c r="AG50" s="45"/>
    </row>
    <row r="51" spans="1:33" x14ac:dyDescent="0.3">
      <c r="A51" s="24" t="s">
        <v>60</v>
      </c>
      <c r="B51" s="26" t="s">
        <v>300</v>
      </c>
      <c r="C51" s="24" t="s">
        <v>202</v>
      </c>
      <c r="D51" s="24" t="s">
        <v>205</v>
      </c>
      <c r="E51" s="24" t="s">
        <v>11</v>
      </c>
      <c r="F51" s="68">
        <v>10.6</v>
      </c>
      <c r="G51" s="68"/>
      <c r="H51" s="24"/>
      <c r="I51" s="65" t="str">
        <f>LEFT(Tabel1[[#This Row],[Ruumi tüüp (TALO Tüüpruumide nimestik)]],2)</f>
        <v>21</v>
      </c>
      <c r="J51" s="25" t="s">
        <v>190</v>
      </c>
      <c r="K51" s="24" t="s">
        <v>251</v>
      </c>
      <c r="L51" s="65" t="str">
        <f>IFERROR(VLOOKUP(Tabel1[[#This Row],[Üürnik]],'Lepingu lisa'!$AW$3:$AX$22,2,FALSE),"")</f>
        <v>PALDISKI MNT _03</v>
      </c>
      <c r="M51" s="65"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3">
      <c r="A52" s="24" t="s">
        <v>60</v>
      </c>
      <c r="B52" s="26" t="s">
        <v>301</v>
      </c>
      <c r="C52" s="24" t="s">
        <v>202</v>
      </c>
      <c r="D52" s="24" t="s">
        <v>209</v>
      </c>
      <c r="E52" s="24" t="s">
        <v>12</v>
      </c>
      <c r="F52" s="68">
        <v>32</v>
      </c>
      <c r="G52" s="68"/>
      <c r="H52" s="24"/>
      <c r="I52" s="65" t="str">
        <f>LEFT(Tabel1[[#This Row],[Ruumi tüüp (TALO Tüüpruumide nimestik)]],2)</f>
        <v>22</v>
      </c>
      <c r="J52" s="25" t="s">
        <v>190</v>
      </c>
      <c r="K52" s="24" t="s">
        <v>251</v>
      </c>
      <c r="L52" s="65" t="str">
        <f>IFERROR(VLOOKUP(Tabel1[[#This Row],[Üürnik]],'Lepingu lisa'!$AW$3:$AX$22,2,FALSE),"")</f>
        <v>PALDISKI MNT _03</v>
      </c>
      <c r="M52" s="65"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3">
      <c r="A53" s="24" t="s">
        <v>60</v>
      </c>
      <c r="B53" s="26" t="s">
        <v>302</v>
      </c>
      <c r="C53" s="24" t="s">
        <v>202</v>
      </c>
      <c r="D53" s="24" t="s">
        <v>88</v>
      </c>
      <c r="E53" s="24" t="s">
        <v>45</v>
      </c>
      <c r="F53" s="68">
        <v>4.5</v>
      </c>
      <c r="G53" s="68"/>
      <c r="H53" s="24"/>
      <c r="I53" s="65" t="str">
        <f>LEFT(Tabel1[[#This Row],[Ruumi tüüp (TALO Tüüpruumide nimestik)]],2)</f>
        <v>83</v>
      </c>
      <c r="J53" s="25" t="s">
        <v>190</v>
      </c>
      <c r="K53" s="24" t="s">
        <v>251</v>
      </c>
      <c r="L53" s="65" t="str">
        <f>IFERROR(VLOOKUP(Tabel1[[#This Row],[Üürnik]],'Lepingu lisa'!$AW$3:$AX$22,2,FALSE),"")</f>
        <v>PALDISKI MNT _03</v>
      </c>
      <c r="M53" s="65" t="str">
        <f>IFERROR(VLOOKUP(Tabel1[[#This Row],[Jaotus]],Tabelid!L:M,2,FALSE),"")</f>
        <v>NONE</v>
      </c>
      <c r="N53" s="16"/>
      <c r="O53" s="45"/>
      <c r="P53" s="45"/>
      <c r="Q53" s="45"/>
      <c r="R53" s="45"/>
      <c r="S53" s="45"/>
      <c r="T53" s="45"/>
      <c r="U53" s="45"/>
      <c r="V53" s="45"/>
      <c r="W53" s="45"/>
      <c r="X53" s="45"/>
      <c r="Y53" s="45"/>
      <c r="Z53" s="45"/>
      <c r="AA53" s="45"/>
      <c r="AB53" s="45"/>
      <c r="AC53" s="45"/>
      <c r="AD53" s="45"/>
      <c r="AE53" s="45"/>
      <c r="AF53" s="45"/>
      <c r="AG53" s="45"/>
    </row>
    <row r="54" spans="1:33" x14ac:dyDescent="0.3">
      <c r="A54" s="24" t="s">
        <v>60</v>
      </c>
      <c r="B54" s="26" t="s">
        <v>303</v>
      </c>
      <c r="C54" s="24" t="s">
        <v>202</v>
      </c>
      <c r="D54" s="24" t="s">
        <v>209</v>
      </c>
      <c r="E54" s="24" t="s">
        <v>46</v>
      </c>
      <c r="F54" s="68">
        <v>13.6</v>
      </c>
      <c r="G54" s="68"/>
      <c r="H54" s="24"/>
      <c r="I54" s="65" t="str">
        <f>LEFT(Tabel1[[#This Row],[Ruumi tüüp (TALO Tüüpruumide nimestik)]],2)</f>
        <v>84</v>
      </c>
      <c r="J54" s="25" t="s">
        <v>190</v>
      </c>
      <c r="K54" s="24" t="s">
        <v>251</v>
      </c>
      <c r="L54" s="65" t="str">
        <f>IFERROR(VLOOKUP(Tabel1[[#This Row],[Üürnik]],'Lepingu lisa'!$AW$3:$AX$22,2,FALSE),"")</f>
        <v>PALDISKI MNT _03</v>
      </c>
      <c r="M54" s="65"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3">
      <c r="A55" s="24" t="s">
        <v>60</v>
      </c>
      <c r="B55" s="26" t="s">
        <v>304</v>
      </c>
      <c r="C55" s="24" t="s">
        <v>202</v>
      </c>
      <c r="D55" s="24" t="s">
        <v>98</v>
      </c>
      <c r="E55" s="24" t="s">
        <v>11</v>
      </c>
      <c r="F55" s="68">
        <v>19.100000000000001</v>
      </c>
      <c r="G55" s="68"/>
      <c r="H55" s="24"/>
      <c r="I55" s="65" t="str">
        <f>LEFT(Tabel1[[#This Row],[Ruumi tüüp (TALO Tüüpruumide nimestik)]],2)</f>
        <v>21</v>
      </c>
      <c r="J55" s="25" t="s">
        <v>190</v>
      </c>
      <c r="K55" s="24" t="s">
        <v>251</v>
      </c>
      <c r="L55" s="65" t="str">
        <f>IFERROR(VLOOKUP(Tabel1[[#This Row],[Üürnik]],'Lepingu lisa'!$AW$3:$AX$22,2,FALSE),"")</f>
        <v>PALDISKI MNT _03</v>
      </c>
      <c r="M55" s="65" t="str">
        <f>IFERROR(VLOOKUP(Tabel1[[#This Row],[Jaotus]],Tabelid!L:M,2,FALSE),"")</f>
        <v>NONE</v>
      </c>
      <c r="N55" s="16"/>
      <c r="O55" s="45"/>
      <c r="P55" s="45"/>
      <c r="Q55" s="45"/>
      <c r="R55" s="45"/>
      <c r="S55" s="45"/>
      <c r="T55" s="45"/>
      <c r="U55" s="45"/>
      <c r="V55" s="45"/>
      <c r="W55" s="45"/>
      <c r="X55" s="45"/>
      <c r="Y55" s="45"/>
      <c r="Z55" s="45"/>
      <c r="AA55" s="45"/>
      <c r="AB55" s="45"/>
      <c r="AC55" s="45"/>
      <c r="AD55" s="45"/>
      <c r="AE55" s="45"/>
      <c r="AF55" s="45"/>
      <c r="AG55" s="45"/>
    </row>
    <row r="56" spans="1:33" x14ac:dyDescent="0.3">
      <c r="A56" s="24" t="s">
        <v>60</v>
      </c>
      <c r="B56" s="26" t="s">
        <v>305</v>
      </c>
      <c r="C56" s="24" t="s">
        <v>202</v>
      </c>
      <c r="D56" s="24" t="s">
        <v>205</v>
      </c>
      <c r="E56" s="24" t="s">
        <v>11</v>
      </c>
      <c r="F56" s="68">
        <v>4.5</v>
      </c>
      <c r="G56" s="68"/>
      <c r="H56" s="24"/>
      <c r="I56" s="65" t="str">
        <f>LEFT(Tabel1[[#This Row],[Ruumi tüüp (TALO Tüüpruumide nimestik)]],2)</f>
        <v>21</v>
      </c>
      <c r="J56" s="25" t="s">
        <v>190</v>
      </c>
      <c r="K56" s="24" t="s">
        <v>251</v>
      </c>
      <c r="L56" s="65" t="str">
        <f>IFERROR(VLOOKUP(Tabel1[[#This Row],[Üürnik]],'Lepingu lisa'!$AW$3:$AX$22,2,FALSE),"")</f>
        <v>PALDISKI MNT _03</v>
      </c>
      <c r="M56" s="65" t="str">
        <f>IFERROR(VLOOKUP(Tabel1[[#This Row],[Jaotus]],Tabelid!L:M,2,FALSE),"")</f>
        <v>NONE</v>
      </c>
      <c r="N56" s="16"/>
      <c r="O56" s="45"/>
      <c r="P56" s="45"/>
      <c r="Q56" s="45"/>
      <c r="R56" s="45"/>
      <c r="S56" s="45"/>
      <c r="T56" s="45"/>
      <c r="U56" s="45"/>
      <c r="V56" s="45"/>
      <c r="W56" s="45"/>
      <c r="X56" s="45"/>
      <c r="Y56" s="45"/>
      <c r="Z56" s="45"/>
      <c r="AA56" s="45"/>
      <c r="AB56" s="45"/>
      <c r="AC56" s="45"/>
      <c r="AD56" s="45"/>
      <c r="AE56" s="45"/>
      <c r="AF56" s="45"/>
      <c r="AG56" s="45"/>
    </row>
    <row r="57" spans="1:33" x14ac:dyDescent="0.3">
      <c r="A57" s="24" t="s">
        <v>60</v>
      </c>
      <c r="B57" s="26" t="s">
        <v>306</v>
      </c>
      <c r="C57" s="24" t="s">
        <v>202</v>
      </c>
      <c r="D57" s="24" t="s">
        <v>203</v>
      </c>
      <c r="E57" s="24" t="s">
        <v>52</v>
      </c>
      <c r="F57" s="68">
        <v>41.4</v>
      </c>
      <c r="G57" s="68"/>
      <c r="H57" s="24"/>
      <c r="I57" s="65" t="str">
        <f>LEFT(Tabel1[[#This Row],[Ruumi tüüp (TALO Tüüpruumide nimestik)]],2)</f>
        <v>91</v>
      </c>
      <c r="J57" s="25" t="s">
        <v>190</v>
      </c>
      <c r="K57" s="24" t="s">
        <v>251</v>
      </c>
      <c r="L57" s="65" t="str">
        <f>IFERROR(VLOOKUP(Tabel1[[#This Row],[Üürnik]],'Lepingu lisa'!$AW$3:$AX$22,2,FALSE),"")</f>
        <v>PALDISKI MNT _03</v>
      </c>
      <c r="M57" s="65" t="str">
        <f>IFERROR(VLOOKUP(Tabel1[[#This Row],[Jaotus]],Tabelid!L:M,2,FALSE),"")</f>
        <v>NONE</v>
      </c>
      <c r="N57" s="16"/>
      <c r="O57" s="45"/>
      <c r="P57" s="45"/>
      <c r="Q57" s="45"/>
      <c r="R57" s="45"/>
      <c r="S57" s="45"/>
      <c r="T57" s="45"/>
      <c r="U57" s="45"/>
      <c r="V57" s="45"/>
      <c r="W57" s="45"/>
      <c r="X57" s="45"/>
      <c r="Y57" s="45"/>
      <c r="Z57" s="45"/>
      <c r="AA57" s="45"/>
      <c r="AB57" s="45"/>
      <c r="AC57" s="45"/>
      <c r="AD57" s="45"/>
      <c r="AE57" s="45"/>
      <c r="AF57" s="45"/>
      <c r="AG57" s="45"/>
    </row>
    <row r="58" spans="1:33" x14ac:dyDescent="0.3">
      <c r="A58" s="24" t="s">
        <v>60</v>
      </c>
      <c r="B58" s="26" t="s">
        <v>307</v>
      </c>
      <c r="C58" s="24" t="s">
        <v>202</v>
      </c>
      <c r="D58" s="24" t="s">
        <v>80</v>
      </c>
      <c r="E58" s="24" t="s">
        <v>38</v>
      </c>
      <c r="F58" s="68">
        <v>6.1</v>
      </c>
      <c r="G58" s="68"/>
      <c r="H58" s="24"/>
      <c r="I58" s="65" t="str">
        <f>LEFT(Tabel1[[#This Row],[Ruumi tüüp (TALO Tüüpruumide nimestik)]],2)</f>
        <v>73</v>
      </c>
      <c r="J58" s="25" t="s">
        <v>190</v>
      </c>
      <c r="K58" s="24" t="s">
        <v>251</v>
      </c>
      <c r="L58" s="65" t="str">
        <f>IFERROR(VLOOKUP(Tabel1[[#This Row],[Üürnik]],'Lepingu lisa'!$AW$3:$AX$22,2,FALSE),"")</f>
        <v>PALDISKI MNT _03</v>
      </c>
      <c r="M58" s="65" t="str">
        <f>IFERROR(VLOOKUP(Tabel1[[#This Row],[Jaotus]],Tabelid!L:M,2,FALSE),"")</f>
        <v>NONE</v>
      </c>
      <c r="N58" s="16"/>
      <c r="O58" s="45"/>
      <c r="P58" s="45"/>
      <c r="Q58" s="45"/>
      <c r="R58" s="45"/>
      <c r="S58" s="45"/>
      <c r="T58" s="45"/>
      <c r="U58" s="45"/>
      <c r="V58" s="45"/>
      <c r="W58" s="45"/>
      <c r="X58" s="45"/>
      <c r="Y58" s="45"/>
      <c r="Z58" s="45"/>
      <c r="AA58" s="45"/>
      <c r="AB58" s="45"/>
      <c r="AC58" s="45"/>
      <c r="AD58" s="45"/>
      <c r="AE58" s="45"/>
      <c r="AF58" s="45"/>
      <c r="AG58" s="45"/>
    </row>
    <row r="59" spans="1:33" x14ac:dyDescent="0.3">
      <c r="A59" s="24" t="s">
        <v>60</v>
      </c>
      <c r="B59" s="26" t="s">
        <v>308</v>
      </c>
      <c r="C59" s="24" t="s">
        <v>202</v>
      </c>
      <c r="D59" s="24" t="s">
        <v>98</v>
      </c>
      <c r="E59" s="24" t="s">
        <v>11</v>
      </c>
      <c r="F59" s="68">
        <v>15.7</v>
      </c>
      <c r="G59" s="68"/>
      <c r="H59" s="24"/>
      <c r="I59" s="65" t="str">
        <f>LEFT(Tabel1[[#This Row],[Ruumi tüüp (TALO Tüüpruumide nimestik)]],2)</f>
        <v>21</v>
      </c>
      <c r="J59" s="25" t="s">
        <v>190</v>
      </c>
      <c r="K59" s="24" t="s">
        <v>251</v>
      </c>
      <c r="L59" s="65" t="str">
        <f>IFERROR(VLOOKUP(Tabel1[[#This Row],[Üürnik]],'Lepingu lisa'!$AW$3:$AX$22,2,FALSE),"")</f>
        <v>PALDISKI MNT _03</v>
      </c>
      <c r="M59" s="65" t="str">
        <f>IFERROR(VLOOKUP(Tabel1[[#This Row],[Jaotus]],Tabelid!L:M,2,FALSE),"")</f>
        <v>NONE</v>
      </c>
      <c r="N59" s="16"/>
      <c r="O59" s="45"/>
      <c r="P59" s="45"/>
      <c r="Q59" s="45"/>
      <c r="R59" s="45"/>
      <c r="S59" s="45"/>
      <c r="T59" s="45"/>
      <c r="U59" s="45"/>
      <c r="V59" s="45"/>
      <c r="W59" s="45"/>
      <c r="X59" s="45"/>
      <c r="Y59" s="45"/>
      <c r="Z59" s="45"/>
      <c r="AA59" s="45"/>
      <c r="AB59" s="45"/>
      <c r="AC59" s="45"/>
      <c r="AD59" s="45"/>
      <c r="AE59" s="45"/>
      <c r="AF59" s="45"/>
      <c r="AG59" s="45"/>
    </row>
    <row r="60" spans="1:33" x14ac:dyDescent="0.3">
      <c r="A60" s="24" t="s">
        <v>60</v>
      </c>
      <c r="B60" s="26" t="s">
        <v>309</v>
      </c>
      <c r="C60" s="24" t="s">
        <v>202</v>
      </c>
      <c r="D60" s="24" t="s">
        <v>98</v>
      </c>
      <c r="E60" s="24" t="s">
        <v>11</v>
      </c>
      <c r="F60" s="68">
        <v>15.5</v>
      </c>
      <c r="G60" s="68"/>
      <c r="H60" s="24"/>
      <c r="I60" s="65" t="str">
        <f>LEFT(Tabel1[[#This Row],[Ruumi tüüp (TALO Tüüpruumide nimestik)]],2)</f>
        <v>21</v>
      </c>
      <c r="J60" s="25" t="s">
        <v>190</v>
      </c>
      <c r="K60" s="24" t="s">
        <v>251</v>
      </c>
      <c r="L60" s="65" t="str">
        <f>IFERROR(VLOOKUP(Tabel1[[#This Row],[Üürnik]],'Lepingu lisa'!$AW$3:$AX$22,2,FALSE),"")</f>
        <v>PALDISKI MNT _03</v>
      </c>
      <c r="M60" s="65" t="str">
        <f>IFERROR(VLOOKUP(Tabel1[[#This Row],[Jaotus]],Tabelid!L:M,2,FALSE),"")</f>
        <v>NONE</v>
      </c>
      <c r="N60" s="16"/>
      <c r="O60" s="45"/>
      <c r="P60" s="45"/>
      <c r="Q60" s="45"/>
      <c r="R60" s="45"/>
      <c r="S60" s="45"/>
      <c r="T60" s="45"/>
      <c r="U60" s="45"/>
      <c r="V60" s="45"/>
      <c r="W60" s="45"/>
      <c r="X60" s="45"/>
      <c r="Y60" s="45"/>
      <c r="Z60" s="45"/>
      <c r="AA60" s="45"/>
      <c r="AB60" s="45"/>
      <c r="AC60" s="45"/>
      <c r="AD60" s="45"/>
      <c r="AE60" s="45"/>
      <c r="AF60" s="45"/>
      <c r="AG60" s="45"/>
    </row>
    <row r="61" spans="1:33" x14ac:dyDescent="0.3">
      <c r="A61" s="24" t="s">
        <v>60</v>
      </c>
      <c r="B61" s="26" t="s">
        <v>310</v>
      </c>
      <c r="C61" s="24" t="s">
        <v>202</v>
      </c>
      <c r="D61" s="24" t="s">
        <v>81</v>
      </c>
      <c r="E61" s="24" t="s">
        <v>52</v>
      </c>
      <c r="F61" s="68">
        <v>29.9</v>
      </c>
      <c r="G61" s="68"/>
      <c r="H61" s="24"/>
      <c r="I61" s="65" t="str">
        <f>LEFT(Tabel1[[#This Row],[Ruumi tüüp (TALO Tüüpruumide nimestik)]],2)</f>
        <v>91</v>
      </c>
      <c r="J61" s="25" t="s">
        <v>190</v>
      </c>
      <c r="K61" s="24" t="s">
        <v>251</v>
      </c>
      <c r="L61" s="65" t="str">
        <f>IFERROR(VLOOKUP(Tabel1[[#This Row],[Üürnik]],'Lepingu lisa'!$AW$3:$AX$22,2,FALSE),"")</f>
        <v>PALDISKI MNT _03</v>
      </c>
      <c r="M61" s="65" t="str">
        <f>IFERROR(VLOOKUP(Tabel1[[#This Row],[Jaotus]],Tabelid!L:M,2,FALSE),"")</f>
        <v>NONE</v>
      </c>
      <c r="N61" s="16"/>
      <c r="O61" s="45"/>
      <c r="P61" s="45"/>
      <c r="Q61" s="45"/>
      <c r="R61" s="45"/>
      <c r="S61" s="45"/>
      <c r="T61" s="45"/>
      <c r="U61" s="45"/>
      <c r="V61" s="45"/>
      <c r="W61" s="45"/>
      <c r="X61" s="45"/>
      <c r="Y61" s="45"/>
      <c r="Z61" s="45"/>
      <c r="AA61" s="45"/>
      <c r="AB61" s="45"/>
      <c r="AC61" s="45"/>
      <c r="AD61" s="45"/>
      <c r="AE61" s="45"/>
      <c r="AF61" s="45"/>
      <c r="AG61" s="45"/>
    </row>
    <row r="62" spans="1:33" x14ac:dyDescent="0.3">
      <c r="A62" s="24" t="s">
        <v>60</v>
      </c>
      <c r="B62" s="26" t="s">
        <v>311</v>
      </c>
      <c r="C62" s="24" t="s">
        <v>197</v>
      </c>
      <c r="D62" s="24" t="s">
        <v>108</v>
      </c>
      <c r="E62" s="24" t="s">
        <v>54</v>
      </c>
      <c r="F62" s="68">
        <v>42.9</v>
      </c>
      <c r="G62" s="68"/>
      <c r="H62" s="24"/>
      <c r="I62" s="65" t="str">
        <f>LEFT(Tabel1[[#This Row],[Ruumi tüüp (TALO Tüüpruumide nimestik)]],2)</f>
        <v>94</v>
      </c>
      <c r="J62" s="25"/>
      <c r="K62" s="24"/>
      <c r="L62" s="65" t="str">
        <f>IFERROR(VLOOKUP(Tabel1[[#This Row],[Üürnik]],'Lepingu lisa'!$AW$3:$AX$22,2,FALSE),"")</f>
        <v/>
      </c>
      <c r="M62" s="65" t="str">
        <f>IFERROR(VLOOKUP(Tabel1[[#This Row],[Jaotus]],Tabelid!L:M,2,FALSE),"")</f>
        <v/>
      </c>
      <c r="N62" s="16"/>
      <c r="O62" s="45"/>
      <c r="P62" s="45"/>
      <c r="Q62" s="45"/>
      <c r="R62" s="45"/>
      <c r="S62" s="45"/>
      <c r="T62" s="45"/>
      <c r="U62" s="45"/>
      <c r="V62" s="45"/>
      <c r="W62" s="45"/>
      <c r="X62" s="45"/>
      <c r="Y62" s="45"/>
      <c r="Z62" s="45"/>
      <c r="AA62" s="45"/>
      <c r="AB62" s="45"/>
      <c r="AC62" s="45"/>
      <c r="AD62" s="45"/>
      <c r="AE62" s="45"/>
      <c r="AF62" s="45"/>
      <c r="AG62" s="45"/>
    </row>
    <row r="63" spans="1:33" x14ac:dyDescent="0.3">
      <c r="A63" s="24" t="s">
        <v>60</v>
      </c>
      <c r="B63" s="26" t="s">
        <v>312</v>
      </c>
      <c r="C63" s="24" t="s">
        <v>197</v>
      </c>
      <c r="D63" s="24" t="s">
        <v>120</v>
      </c>
      <c r="E63" s="24" t="s">
        <v>58</v>
      </c>
      <c r="F63" s="68">
        <v>21.4</v>
      </c>
      <c r="G63" s="68"/>
      <c r="H63" s="24"/>
      <c r="I63" s="65" t="str">
        <f>LEFT(Tabel1[[#This Row],[Ruumi tüüp (TALO Tüüpruumide nimestik)]],2)</f>
        <v>99</v>
      </c>
      <c r="J63" s="25"/>
      <c r="K63" s="24"/>
      <c r="L63" s="65" t="str">
        <f>IFERROR(VLOOKUP(Tabel1[[#This Row],[Üürnik]],'Lepingu lisa'!$AW$3:$AX$22,2,FALSE),"")</f>
        <v/>
      </c>
      <c r="M63" s="65" t="str">
        <f>IFERROR(VLOOKUP(Tabel1[[#This Row],[Jaotus]],Tabelid!L:M,2,FALSE),"")</f>
        <v/>
      </c>
      <c r="N63" s="16"/>
      <c r="O63" s="45"/>
      <c r="P63" s="45"/>
      <c r="Q63" s="45"/>
      <c r="R63" s="45"/>
      <c r="S63" s="45"/>
      <c r="T63" s="45"/>
      <c r="U63" s="45"/>
      <c r="V63" s="45"/>
      <c r="W63" s="45"/>
      <c r="X63" s="45"/>
      <c r="Y63" s="45"/>
      <c r="Z63" s="45"/>
      <c r="AA63" s="45"/>
      <c r="AB63" s="45"/>
      <c r="AC63" s="45"/>
      <c r="AD63" s="45"/>
      <c r="AE63" s="45"/>
      <c r="AF63" s="45"/>
      <c r="AG63" s="45"/>
    </row>
    <row r="64" spans="1:33" x14ac:dyDescent="0.3">
      <c r="A64" s="24" t="s">
        <v>60</v>
      </c>
      <c r="B64" s="26" t="s">
        <v>313</v>
      </c>
      <c r="C64" s="24" t="s">
        <v>164</v>
      </c>
      <c r="D64" s="24" t="s">
        <v>97</v>
      </c>
      <c r="E64" s="24" t="s">
        <v>53</v>
      </c>
      <c r="F64" s="68">
        <v>3.3</v>
      </c>
      <c r="G64" s="68"/>
      <c r="H64" s="24"/>
      <c r="I64" s="65" t="str">
        <f>LEFT(Tabel1[[#This Row],[Ruumi tüüp (TALO Tüüpruumide nimestik)]],2)</f>
        <v>92</v>
      </c>
      <c r="J64" s="25"/>
      <c r="K64" s="24"/>
      <c r="L64" s="65" t="str">
        <f>IFERROR(VLOOKUP(Tabel1[[#This Row],[Üürnik]],'Lepingu lisa'!$AW$3:$AX$22,2,FALSE),"")</f>
        <v/>
      </c>
      <c r="M64" s="65" t="str">
        <f>IFERROR(VLOOKUP(Tabel1[[#This Row],[Jaotus]],Tabelid!L:M,2,FALSE),"")</f>
        <v/>
      </c>
      <c r="N64" s="16"/>
      <c r="O64" s="45"/>
      <c r="P64" s="45"/>
      <c r="Q64" s="45"/>
      <c r="R64" s="45"/>
      <c r="S64" s="45"/>
      <c r="T64" s="45"/>
      <c r="U64" s="45"/>
      <c r="V64" s="45"/>
      <c r="W64" s="45"/>
      <c r="X64" s="45"/>
      <c r="Y64" s="45"/>
      <c r="Z64" s="45"/>
      <c r="AA64" s="45"/>
      <c r="AB64" s="45"/>
      <c r="AC64" s="45"/>
      <c r="AD64" s="45"/>
      <c r="AE64" s="45"/>
      <c r="AF64" s="45"/>
      <c r="AG64" s="45"/>
    </row>
    <row r="65" spans="1:33" x14ac:dyDescent="0.3">
      <c r="A65" s="24" t="s">
        <v>60</v>
      </c>
      <c r="B65" s="26" t="s">
        <v>314</v>
      </c>
      <c r="C65" s="24" t="s">
        <v>164</v>
      </c>
      <c r="D65" s="24" t="s">
        <v>97</v>
      </c>
      <c r="E65" s="24" t="s">
        <v>53</v>
      </c>
      <c r="F65" s="68">
        <v>3.2</v>
      </c>
      <c r="G65" s="68"/>
      <c r="H65" s="24"/>
      <c r="I65" s="65" t="str">
        <f>LEFT(Tabel1[[#This Row],[Ruumi tüüp (TALO Tüüpruumide nimestik)]],2)</f>
        <v>92</v>
      </c>
      <c r="J65" s="25"/>
      <c r="K65" s="24"/>
      <c r="L65" s="65" t="str">
        <f>IFERROR(VLOOKUP(Tabel1[[#This Row],[Üürnik]],'Lepingu lisa'!$AW$3:$AX$22,2,FALSE),"")</f>
        <v/>
      </c>
      <c r="M65" s="65" t="str">
        <f>IFERROR(VLOOKUP(Tabel1[[#This Row],[Jaotus]],Tabelid!L:M,2,FALSE),"")</f>
        <v/>
      </c>
      <c r="N65" s="16"/>
      <c r="O65" s="45"/>
      <c r="P65" s="45"/>
      <c r="Q65" s="45"/>
      <c r="R65" s="45"/>
      <c r="S65" s="45"/>
      <c r="T65" s="45"/>
      <c r="U65" s="45"/>
      <c r="V65" s="45"/>
      <c r="W65" s="45"/>
      <c r="X65" s="45"/>
      <c r="Y65" s="45"/>
      <c r="Z65" s="45"/>
      <c r="AA65" s="45"/>
      <c r="AB65" s="45"/>
      <c r="AC65" s="45"/>
      <c r="AD65" s="45"/>
      <c r="AE65" s="45"/>
      <c r="AF65" s="45"/>
      <c r="AG65" s="45"/>
    </row>
    <row r="66" spans="1:33" x14ac:dyDescent="0.3">
      <c r="A66" s="24" t="s">
        <v>60</v>
      </c>
      <c r="B66" s="26" t="s">
        <v>315</v>
      </c>
      <c r="C66" s="24" t="s">
        <v>164</v>
      </c>
      <c r="D66" s="24" t="s">
        <v>103</v>
      </c>
      <c r="E66" s="24" t="s">
        <v>53</v>
      </c>
      <c r="F66" s="68">
        <v>0.6</v>
      </c>
      <c r="G66" s="68"/>
      <c r="H66" s="24"/>
      <c r="I66" s="65" t="str">
        <f>LEFT(Tabel1[[#This Row],[Ruumi tüüp (TALO Tüüpruumide nimestik)]],2)</f>
        <v>92</v>
      </c>
      <c r="J66" s="25"/>
      <c r="K66" s="24"/>
      <c r="L66" s="65" t="str">
        <f>IFERROR(VLOOKUP(Tabel1[[#This Row],[Üürnik]],'Lepingu lisa'!$AW$3:$AX$22,2,FALSE),"")</f>
        <v/>
      </c>
      <c r="M66" s="65" t="str">
        <f>IFERROR(VLOOKUP(Tabel1[[#This Row],[Jaotus]],Tabelid!L:M,2,FALSE),"")</f>
        <v/>
      </c>
      <c r="N66" s="16"/>
      <c r="O66" s="45"/>
      <c r="P66" s="45"/>
      <c r="Q66" s="45"/>
      <c r="R66" s="45"/>
      <c r="S66" s="45"/>
      <c r="T66" s="45"/>
      <c r="U66" s="45"/>
      <c r="V66" s="45"/>
      <c r="W66" s="45"/>
      <c r="X66" s="45"/>
      <c r="Y66" s="45"/>
      <c r="Z66" s="45"/>
      <c r="AA66" s="45"/>
      <c r="AB66" s="45"/>
      <c r="AC66" s="45"/>
      <c r="AD66" s="45"/>
      <c r="AE66" s="45"/>
      <c r="AF66" s="45"/>
      <c r="AG66" s="45"/>
    </row>
    <row r="67" spans="1:33" x14ac:dyDescent="0.3">
      <c r="A67" s="24" t="s">
        <v>60</v>
      </c>
      <c r="B67" s="26" t="s">
        <v>316</v>
      </c>
      <c r="C67" s="24" t="s">
        <v>164</v>
      </c>
      <c r="D67" s="24" t="s">
        <v>103</v>
      </c>
      <c r="E67" s="24" t="s">
        <v>53</v>
      </c>
      <c r="F67" s="68">
        <v>0.7</v>
      </c>
      <c r="G67" s="68"/>
      <c r="H67" s="24"/>
      <c r="I67" s="65" t="str">
        <f>LEFT(Tabel1[[#This Row],[Ruumi tüüp (TALO Tüüpruumide nimestik)]],2)</f>
        <v>92</v>
      </c>
      <c r="J67" s="25"/>
      <c r="K67" s="24"/>
      <c r="L67" s="65" t="str">
        <f>IFERROR(VLOOKUP(Tabel1[[#This Row],[Üürnik]],'Lepingu lisa'!$AW$3:$AX$22,2,FALSE),"")</f>
        <v/>
      </c>
      <c r="M67" s="65" t="str">
        <f>IFERROR(VLOOKUP(Tabel1[[#This Row],[Jaotus]],Tabelid!L:M,2,FALSE),"")</f>
        <v/>
      </c>
      <c r="N67" s="16"/>
      <c r="O67" s="45"/>
      <c r="P67" s="45"/>
      <c r="Q67" s="45"/>
      <c r="R67" s="45"/>
      <c r="S67" s="45"/>
      <c r="T67" s="45"/>
      <c r="U67" s="45"/>
      <c r="V67" s="45"/>
      <c r="W67" s="45"/>
      <c r="X67" s="45"/>
      <c r="Y67" s="45"/>
      <c r="Z67" s="45"/>
      <c r="AA67" s="45"/>
      <c r="AB67" s="45"/>
      <c r="AC67" s="45"/>
      <c r="AD67" s="45"/>
      <c r="AE67" s="45"/>
      <c r="AF67" s="45"/>
      <c r="AG67" s="45"/>
    </row>
    <row r="68" spans="1:33" x14ac:dyDescent="0.3">
      <c r="A68" s="24" t="s">
        <v>61</v>
      </c>
      <c r="B68" s="26" t="s">
        <v>317</v>
      </c>
      <c r="C68" s="24" t="s">
        <v>164</v>
      </c>
      <c r="D68" s="24" t="s">
        <v>103</v>
      </c>
      <c r="E68" s="24" t="s">
        <v>53</v>
      </c>
      <c r="F68" s="68">
        <v>44.3</v>
      </c>
      <c r="G68" s="68"/>
      <c r="H68" s="24"/>
      <c r="I68" s="65" t="str">
        <f>LEFT(Tabel1[[#This Row],[Ruumi tüüp (TALO Tüüpruumide nimestik)]],2)</f>
        <v>92</v>
      </c>
      <c r="J68" s="25"/>
      <c r="K68" s="24"/>
      <c r="L68" s="65" t="str">
        <f>IFERROR(VLOOKUP(Tabel1[[#This Row],[Üürnik]],'Lepingu lisa'!$AW$3:$AX$22,2,FALSE),"")</f>
        <v/>
      </c>
      <c r="M68" s="65" t="str">
        <f>IFERROR(VLOOKUP(Tabel1[[#This Row],[Jaotus]],Tabelid!L:M,2,FALSE),"")</f>
        <v/>
      </c>
      <c r="N68" s="16"/>
      <c r="O68" s="45"/>
      <c r="P68" s="45"/>
      <c r="Q68" s="45"/>
      <c r="R68" s="45"/>
      <c r="S68" s="45"/>
      <c r="T68" s="45"/>
      <c r="U68" s="45"/>
      <c r="V68" s="45"/>
      <c r="W68" s="45"/>
      <c r="X68" s="45"/>
      <c r="Y68" s="45"/>
      <c r="Z68" s="45"/>
      <c r="AA68" s="45"/>
      <c r="AB68" s="45"/>
      <c r="AC68" s="45"/>
      <c r="AD68" s="45"/>
      <c r="AE68" s="45"/>
      <c r="AF68" s="45"/>
      <c r="AG68" s="45"/>
    </row>
    <row r="69" spans="1:33" x14ac:dyDescent="0.3">
      <c r="A69" s="24" t="s">
        <v>61</v>
      </c>
      <c r="B69" s="26" t="s">
        <v>318</v>
      </c>
      <c r="C69" s="24" t="s">
        <v>202</v>
      </c>
      <c r="D69" s="24" t="s">
        <v>203</v>
      </c>
      <c r="E69" s="24" t="s">
        <v>52</v>
      </c>
      <c r="F69" s="68">
        <v>19.100000000000001</v>
      </c>
      <c r="G69" s="68"/>
      <c r="H69" s="24"/>
      <c r="I69" s="65" t="str">
        <f>LEFT(Tabel1[[#This Row],[Ruumi tüüp (TALO Tüüpruumide nimestik)]],2)</f>
        <v>91</v>
      </c>
      <c r="J69" s="25" t="s">
        <v>190</v>
      </c>
      <c r="K69" s="24" t="s">
        <v>251</v>
      </c>
      <c r="L69" s="65" t="str">
        <f>IFERROR(VLOOKUP(Tabel1[[#This Row],[Üürnik]],'Lepingu lisa'!$AW$3:$AX$22,2,FALSE),"")</f>
        <v>PALDISKI MNT _03</v>
      </c>
      <c r="M69" s="65" t="str">
        <f>IFERROR(VLOOKUP(Tabel1[[#This Row],[Jaotus]],Tabelid!L:M,2,FALSE),"")</f>
        <v>NONE</v>
      </c>
      <c r="N69" s="16"/>
      <c r="O69" s="45"/>
      <c r="P69" s="45"/>
      <c r="Q69" s="45"/>
      <c r="R69" s="45"/>
      <c r="S69" s="45"/>
      <c r="T69" s="45"/>
      <c r="U69" s="45"/>
      <c r="V69" s="45"/>
      <c r="W69" s="45"/>
      <c r="X69" s="45"/>
      <c r="Y69" s="45"/>
      <c r="Z69" s="45"/>
      <c r="AA69" s="45"/>
      <c r="AB69" s="45"/>
      <c r="AC69" s="45"/>
      <c r="AD69" s="45"/>
      <c r="AE69" s="45"/>
      <c r="AF69" s="45"/>
      <c r="AG69" s="45"/>
    </row>
    <row r="70" spans="1:33" x14ac:dyDescent="0.3">
      <c r="A70" s="24" t="s">
        <v>61</v>
      </c>
      <c r="B70" s="26" t="s">
        <v>319</v>
      </c>
      <c r="C70" s="24" t="s">
        <v>164</v>
      </c>
      <c r="D70" s="24" t="s">
        <v>201</v>
      </c>
      <c r="E70" s="24" t="s">
        <v>53</v>
      </c>
      <c r="F70" s="68">
        <v>12.6</v>
      </c>
      <c r="G70" s="68"/>
      <c r="H70" s="24"/>
      <c r="I70" s="65" t="str">
        <f>LEFT(Tabel1[[#This Row],[Ruumi tüüp (TALO Tüüpruumide nimestik)]],2)</f>
        <v>92</v>
      </c>
      <c r="J70" s="25"/>
      <c r="K70" s="24"/>
      <c r="L70" s="65" t="str">
        <f>IFERROR(VLOOKUP(Tabel1[[#This Row],[Üürnik]],'Lepingu lisa'!$AW$3:$AX$22,2,FALSE),"")</f>
        <v/>
      </c>
      <c r="M70" s="65" t="str">
        <f>IFERROR(VLOOKUP(Tabel1[[#This Row],[Jaotus]],Tabelid!L:M,2,FALSE),"")</f>
        <v/>
      </c>
      <c r="N70" s="16"/>
      <c r="O70" s="45"/>
      <c r="P70" s="45"/>
      <c r="Q70" s="45"/>
      <c r="R70" s="45"/>
      <c r="S70" s="45"/>
      <c r="T70" s="45"/>
      <c r="U70" s="45"/>
      <c r="V70" s="45"/>
      <c r="W70" s="45"/>
      <c r="X70" s="45"/>
      <c r="Y70" s="45"/>
      <c r="Z70" s="45"/>
      <c r="AA70" s="45"/>
      <c r="AB70" s="45"/>
      <c r="AC70" s="45"/>
      <c r="AD70" s="45"/>
      <c r="AE70" s="45"/>
      <c r="AF70" s="45"/>
      <c r="AG70" s="45"/>
    </row>
    <row r="71" spans="1:33" x14ac:dyDescent="0.3">
      <c r="A71" s="24" t="s">
        <v>61</v>
      </c>
      <c r="B71" s="26" t="s">
        <v>320</v>
      </c>
      <c r="C71" s="24" t="s">
        <v>164</v>
      </c>
      <c r="D71" s="24" t="s">
        <v>201</v>
      </c>
      <c r="E71" s="24" t="s">
        <v>53</v>
      </c>
      <c r="F71" s="68">
        <v>14.6</v>
      </c>
      <c r="G71" s="68"/>
      <c r="H71" s="24"/>
      <c r="I71" s="65" t="str">
        <f>LEFT(Tabel1[[#This Row],[Ruumi tüüp (TALO Tüüpruumide nimestik)]],2)</f>
        <v>92</v>
      </c>
      <c r="J71" s="25"/>
      <c r="K71" s="24"/>
      <c r="L71" s="65" t="str">
        <f>IFERROR(VLOOKUP(Tabel1[[#This Row],[Üürnik]],'Lepingu lisa'!$AW$3:$AX$22,2,FALSE),"")</f>
        <v/>
      </c>
      <c r="M71" s="65" t="str">
        <f>IFERROR(VLOOKUP(Tabel1[[#This Row],[Jaotus]],Tabelid!L:M,2,FALSE),"")</f>
        <v/>
      </c>
      <c r="N71" s="16"/>
      <c r="O71" s="45"/>
      <c r="P71" s="45"/>
      <c r="Q71" s="45"/>
      <c r="R71" s="45"/>
      <c r="S71" s="45"/>
      <c r="T71" s="45"/>
      <c r="U71" s="45"/>
      <c r="V71" s="45"/>
      <c r="W71" s="45"/>
      <c r="X71" s="45"/>
      <c r="Y71" s="45"/>
      <c r="Z71" s="45"/>
      <c r="AA71" s="45"/>
      <c r="AB71" s="45"/>
      <c r="AC71" s="45"/>
      <c r="AD71" s="45"/>
      <c r="AE71" s="45"/>
      <c r="AF71" s="45"/>
      <c r="AG71" s="45"/>
    </row>
    <row r="72" spans="1:33" x14ac:dyDescent="0.3">
      <c r="A72" s="24" t="s">
        <v>61</v>
      </c>
      <c r="B72" s="26" t="s">
        <v>321</v>
      </c>
      <c r="C72" s="24" t="s">
        <v>164</v>
      </c>
      <c r="D72" s="24" t="s">
        <v>201</v>
      </c>
      <c r="E72" s="24" t="s">
        <v>53</v>
      </c>
      <c r="F72" s="68">
        <v>14.5</v>
      </c>
      <c r="G72" s="68"/>
      <c r="H72" s="24"/>
      <c r="I72" s="65" t="str">
        <f>LEFT(Tabel1[[#This Row],[Ruumi tüüp (TALO Tüüpruumide nimestik)]],2)</f>
        <v>92</v>
      </c>
      <c r="J72" s="25"/>
      <c r="K72" s="24"/>
      <c r="L72" s="65" t="str">
        <f>IFERROR(VLOOKUP(Tabel1[[#This Row],[Üürnik]],'Lepingu lisa'!$AW$3:$AX$22,2,FALSE),"")</f>
        <v/>
      </c>
      <c r="M72" s="65" t="str">
        <f>IFERROR(VLOOKUP(Tabel1[[#This Row],[Jaotus]],Tabelid!L:M,2,FALSE),"")</f>
        <v/>
      </c>
      <c r="N72" s="16"/>
      <c r="O72" s="45"/>
      <c r="P72" s="45"/>
      <c r="Q72" s="45"/>
      <c r="R72" s="45"/>
      <c r="S72" s="45"/>
      <c r="T72" s="45"/>
      <c r="U72" s="45"/>
      <c r="V72" s="45"/>
      <c r="W72" s="45"/>
      <c r="X72" s="45"/>
      <c r="Y72" s="45"/>
      <c r="Z72" s="45"/>
      <c r="AA72" s="45"/>
      <c r="AB72" s="45"/>
      <c r="AC72" s="45"/>
      <c r="AD72" s="45"/>
      <c r="AE72" s="45"/>
      <c r="AF72" s="45"/>
      <c r="AG72" s="45"/>
    </row>
    <row r="73" spans="1:33" x14ac:dyDescent="0.3">
      <c r="A73" s="24" t="s">
        <v>61</v>
      </c>
      <c r="B73" s="26" t="s">
        <v>322</v>
      </c>
      <c r="C73" s="24" t="s">
        <v>202</v>
      </c>
      <c r="D73" s="24" t="s">
        <v>95</v>
      </c>
      <c r="E73" s="24" t="s">
        <v>18</v>
      </c>
      <c r="F73" s="68">
        <v>29</v>
      </c>
      <c r="G73" s="68"/>
      <c r="H73" s="24"/>
      <c r="I73" s="65" t="str">
        <f>LEFT(Tabel1[[#This Row],[Ruumi tüüp (TALO Tüüpruumide nimestik)]],2)</f>
        <v>36</v>
      </c>
      <c r="J73" s="25" t="s">
        <v>190</v>
      </c>
      <c r="K73" s="24" t="s">
        <v>251</v>
      </c>
      <c r="L73" s="65" t="str">
        <f>IFERROR(VLOOKUP(Tabel1[[#This Row],[Üürnik]],'Lepingu lisa'!$AW$3:$AX$22,2,FALSE),"")</f>
        <v>PALDISKI MNT _03</v>
      </c>
      <c r="M73" s="65" t="str">
        <f>IFERROR(VLOOKUP(Tabel1[[#This Row],[Jaotus]],Tabelid!L:M,2,FALSE),"")</f>
        <v>NONE</v>
      </c>
      <c r="N73" s="16"/>
      <c r="O73" s="45"/>
      <c r="P73" s="45"/>
      <c r="Q73" s="45"/>
      <c r="R73" s="45"/>
      <c r="S73" s="45"/>
      <c r="T73" s="45"/>
      <c r="U73" s="45"/>
      <c r="V73" s="45"/>
      <c r="W73" s="45"/>
      <c r="X73" s="45"/>
      <c r="Y73" s="45"/>
      <c r="Z73" s="45"/>
      <c r="AA73" s="45"/>
      <c r="AB73" s="45"/>
      <c r="AC73" s="45"/>
      <c r="AD73" s="45"/>
      <c r="AE73" s="45"/>
      <c r="AF73" s="45"/>
      <c r="AG73" s="45"/>
    </row>
    <row r="74" spans="1:33" x14ac:dyDescent="0.3">
      <c r="A74" s="24" t="s">
        <v>61</v>
      </c>
      <c r="B74" s="26" t="s">
        <v>323</v>
      </c>
      <c r="C74" s="24" t="s">
        <v>202</v>
      </c>
      <c r="D74" s="24" t="s">
        <v>81</v>
      </c>
      <c r="E74" s="24" t="s">
        <v>52</v>
      </c>
      <c r="F74" s="68">
        <v>58.5</v>
      </c>
      <c r="G74" s="68"/>
      <c r="H74" s="24"/>
      <c r="I74" s="65" t="str">
        <f>LEFT(Tabel1[[#This Row],[Ruumi tüüp (TALO Tüüpruumide nimestik)]],2)</f>
        <v>91</v>
      </c>
      <c r="J74" s="25" t="s">
        <v>190</v>
      </c>
      <c r="K74" s="24" t="s">
        <v>251</v>
      </c>
      <c r="L74" s="65" t="str">
        <f>IFERROR(VLOOKUP(Tabel1[[#This Row],[Üürnik]],'Lepingu lisa'!$AW$3:$AX$22,2,FALSE),"")</f>
        <v>PALDISKI MNT _03</v>
      </c>
      <c r="M74" s="65" t="str">
        <f>IFERROR(VLOOKUP(Tabel1[[#This Row],[Jaotus]],Tabelid!L:M,2,FALSE),"")</f>
        <v>NONE</v>
      </c>
      <c r="N74" s="16"/>
      <c r="O74" s="45"/>
      <c r="P74" s="45"/>
      <c r="Q74" s="45"/>
      <c r="R74" s="45"/>
      <c r="S74" s="45"/>
      <c r="T74" s="45"/>
      <c r="U74" s="45"/>
      <c r="V74" s="45"/>
      <c r="W74" s="45"/>
      <c r="X74" s="45"/>
      <c r="Y74" s="45"/>
      <c r="Z74" s="45"/>
      <c r="AA74" s="45"/>
      <c r="AB74" s="45"/>
      <c r="AC74" s="45"/>
      <c r="AD74" s="45"/>
      <c r="AE74" s="45"/>
      <c r="AF74" s="45"/>
      <c r="AG74" s="45"/>
    </row>
    <row r="75" spans="1:33" x14ac:dyDescent="0.3">
      <c r="A75" s="24" t="s">
        <v>61</v>
      </c>
      <c r="B75" s="26" t="s">
        <v>324</v>
      </c>
      <c r="C75" s="24" t="s">
        <v>202</v>
      </c>
      <c r="D75" s="24" t="s">
        <v>95</v>
      </c>
      <c r="E75" s="24" t="s">
        <v>18</v>
      </c>
      <c r="F75" s="68">
        <v>9.6</v>
      </c>
      <c r="G75" s="68"/>
      <c r="H75" s="24"/>
      <c r="I75" s="65" t="str">
        <f>LEFT(Tabel1[[#This Row],[Ruumi tüüp (TALO Tüüpruumide nimestik)]],2)</f>
        <v>36</v>
      </c>
      <c r="J75" s="25" t="s">
        <v>190</v>
      </c>
      <c r="K75" s="24" t="s">
        <v>251</v>
      </c>
      <c r="L75" s="65" t="str">
        <f>IFERROR(VLOOKUP(Tabel1[[#This Row],[Üürnik]],'Lepingu lisa'!$AW$3:$AX$22,2,FALSE),"")</f>
        <v>PALDISKI MNT _03</v>
      </c>
      <c r="M75" s="65" t="str">
        <f>IFERROR(VLOOKUP(Tabel1[[#This Row],[Jaotus]],Tabelid!L:M,2,FALSE),"")</f>
        <v>NONE</v>
      </c>
      <c r="N75" s="16"/>
      <c r="O75" s="45"/>
      <c r="P75" s="45"/>
      <c r="Q75" s="45"/>
      <c r="R75" s="45"/>
      <c r="S75" s="45"/>
      <c r="T75" s="45"/>
      <c r="U75" s="45"/>
      <c r="V75" s="45"/>
      <c r="W75" s="45"/>
      <c r="X75" s="45"/>
      <c r="Y75" s="45"/>
      <c r="Z75" s="45"/>
      <c r="AA75" s="45"/>
      <c r="AB75" s="45"/>
      <c r="AC75" s="45"/>
      <c r="AD75" s="45"/>
      <c r="AE75" s="45"/>
      <c r="AF75" s="45"/>
      <c r="AG75" s="45"/>
    </row>
    <row r="76" spans="1:33" x14ac:dyDescent="0.3">
      <c r="A76" s="24" t="s">
        <v>61</v>
      </c>
      <c r="B76" s="26" t="s">
        <v>325</v>
      </c>
      <c r="C76" s="24" t="s">
        <v>202</v>
      </c>
      <c r="D76" s="24" t="s">
        <v>95</v>
      </c>
      <c r="E76" s="24" t="s">
        <v>18</v>
      </c>
      <c r="F76" s="68">
        <v>15.7</v>
      </c>
      <c r="G76" s="68"/>
      <c r="H76" s="24"/>
      <c r="I76" s="65" t="str">
        <f>LEFT(Tabel1[[#This Row],[Ruumi tüüp (TALO Tüüpruumide nimestik)]],2)</f>
        <v>36</v>
      </c>
      <c r="J76" s="25" t="s">
        <v>190</v>
      </c>
      <c r="K76" s="24" t="s">
        <v>251</v>
      </c>
      <c r="L76" s="65" t="str">
        <f>IFERROR(VLOOKUP(Tabel1[[#This Row],[Üürnik]],'Lepingu lisa'!$AW$3:$AX$22,2,FALSE),"")</f>
        <v>PALDISKI MNT _03</v>
      </c>
      <c r="M76" s="65" t="str">
        <f>IFERROR(VLOOKUP(Tabel1[[#This Row],[Jaotus]],Tabelid!L:M,2,FALSE),"")</f>
        <v>NONE</v>
      </c>
      <c r="N76" s="16"/>
      <c r="O76" s="45"/>
      <c r="P76" s="45"/>
      <c r="Q76" s="45"/>
      <c r="R76" s="45"/>
      <c r="S76" s="45"/>
      <c r="T76" s="45"/>
      <c r="U76" s="45"/>
      <c r="V76" s="45"/>
      <c r="W76" s="45"/>
      <c r="X76" s="45"/>
      <c r="Y76" s="45"/>
      <c r="Z76" s="45"/>
      <c r="AA76" s="45"/>
      <c r="AB76" s="45"/>
      <c r="AC76" s="45"/>
      <c r="AD76" s="45"/>
      <c r="AE76" s="45"/>
      <c r="AF76" s="45"/>
      <c r="AG76" s="45"/>
    </row>
    <row r="77" spans="1:33" x14ac:dyDescent="0.3">
      <c r="A77" s="24" t="s">
        <v>61</v>
      </c>
      <c r="B77" s="26" t="s">
        <v>326</v>
      </c>
      <c r="C77" s="24" t="s">
        <v>202</v>
      </c>
      <c r="D77" s="24" t="s">
        <v>95</v>
      </c>
      <c r="E77" s="24" t="s">
        <v>18</v>
      </c>
      <c r="F77" s="68">
        <v>12.2</v>
      </c>
      <c r="G77" s="68"/>
      <c r="H77" s="24"/>
      <c r="I77" s="65" t="str">
        <f>LEFT(Tabel1[[#This Row],[Ruumi tüüp (TALO Tüüpruumide nimestik)]],2)</f>
        <v>36</v>
      </c>
      <c r="J77" s="25" t="s">
        <v>190</v>
      </c>
      <c r="K77" s="24" t="s">
        <v>251</v>
      </c>
      <c r="L77" s="65" t="str">
        <f>IFERROR(VLOOKUP(Tabel1[[#This Row],[Üürnik]],'Lepingu lisa'!$AW$3:$AX$22,2,FALSE),"")</f>
        <v>PALDISKI MNT _03</v>
      </c>
      <c r="M77" s="65" t="str">
        <f>IFERROR(VLOOKUP(Tabel1[[#This Row],[Jaotus]],Tabelid!L:M,2,FALSE),"")</f>
        <v>NONE</v>
      </c>
      <c r="N77" s="16"/>
      <c r="O77" s="45"/>
      <c r="P77" s="45"/>
      <c r="Q77" s="45"/>
      <c r="R77" s="45"/>
      <c r="S77" s="45"/>
      <c r="T77" s="45"/>
      <c r="U77" s="45"/>
      <c r="V77" s="45"/>
      <c r="W77" s="45"/>
      <c r="X77" s="45"/>
      <c r="Y77" s="45"/>
      <c r="Z77" s="45"/>
      <c r="AA77" s="45"/>
      <c r="AB77" s="45"/>
      <c r="AC77" s="45"/>
      <c r="AD77" s="45"/>
      <c r="AE77" s="45"/>
      <c r="AF77" s="45"/>
      <c r="AG77" s="45"/>
    </row>
    <row r="78" spans="1:33" x14ac:dyDescent="0.3">
      <c r="A78" s="24" t="s">
        <v>61</v>
      </c>
      <c r="B78" s="26" t="s">
        <v>327</v>
      </c>
      <c r="C78" s="24" t="s">
        <v>202</v>
      </c>
      <c r="D78" s="24" t="s">
        <v>95</v>
      </c>
      <c r="E78" s="24" t="s">
        <v>18</v>
      </c>
      <c r="F78" s="68">
        <v>21.3</v>
      </c>
      <c r="G78" s="68"/>
      <c r="H78" s="24"/>
      <c r="I78" s="65" t="str">
        <f>LEFT(Tabel1[[#This Row],[Ruumi tüüp (TALO Tüüpruumide nimestik)]],2)</f>
        <v>36</v>
      </c>
      <c r="J78" s="25" t="s">
        <v>190</v>
      </c>
      <c r="K78" s="24" t="s">
        <v>251</v>
      </c>
      <c r="L78" s="65" t="str">
        <f>IFERROR(VLOOKUP(Tabel1[[#This Row],[Üürnik]],'Lepingu lisa'!$AW$3:$AX$22,2,FALSE),"")</f>
        <v>PALDISKI MNT _03</v>
      </c>
      <c r="M78" s="65" t="str">
        <f>IFERROR(VLOOKUP(Tabel1[[#This Row],[Jaotus]],Tabelid!L:M,2,FALSE),"")</f>
        <v>NONE</v>
      </c>
      <c r="N78" s="16"/>
      <c r="O78" s="45"/>
      <c r="P78" s="45"/>
      <c r="Q78" s="45"/>
      <c r="R78" s="45"/>
      <c r="S78" s="45"/>
      <c r="T78" s="45"/>
      <c r="U78" s="45"/>
      <c r="V78" s="45"/>
      <c r="W78" s="45"/>
      <c r="X78" s="45"/>
      <c r="Y78" s="45"/>
      <c r="Z78" s="45"/>
      <c r="AA78" s="45"/>
      <c r="AB78" s="45"/>
      <c r="AC78" s="45"/>
      <c r="AD78" s="45"/>
      <c r="AE78" s="45"/>
      <c r="AF78" s="45"/>
      <c r="AG78" s="45"/>
    </row>
    <row r="79" spans="1:33" x14ac:dyDescent="0.3">
      <c r="A79" s="24" t="s">
        <v>61</v>
      </c>
      <c r="B79" s="26" t="s">
        <v>328</v>
      </c>
      <c r="C79" s="24" t="s">
        <v>202</v>
      </c>
      <c r="D79" s="24" t="s">
        <v>95</v>
      </c>
      <c r="E79" s="24" t="s">
        <v>18</v>
      </c>
      <c r="F79" s="68">
        <v>27.5</v>
      </c>
      <c r="G79" s="68"/>
      <c r="H79" s="24"/>
      <c r="I79" s="65" t="str">
        <f>LEFT(Tabel1[[#This Row],[Ruumi tüüp (TALO Tüüpruumide nimestik)]],2)</f>
        <v>36</v>
      </c>
      <c r="J79" s="25" t="s">
        <v>190</v>
      </c>
      <c r="K79" s="24" t="s">
        <v>251</v>
      </c>
      <c r="L79" s="65" t="str">
        <f>IFERROR(VLOOKUP(Tabel1[[#This Row],[Üürnik]],'Lepingu lisa'!$AW$3:$AX$22,2,FALSE),"")</f>
        <v>PALDISKI MNT _03</v>
      </c>
      <c r="M79" s="65" t="str">
        <f>IFERROR(VLOOKUP(Tabel1[[#This Row],[Jaotus]],Tabelid!L:M,2,FALSE),"")</f>
        <v>NONE</v>
      </c>
      <c r="N79" s="16"/>
      <c r="O79" s="45"/>
      <c r="P79" s="45"/>
      <c r="Q79" s="45"/>
      <c r="R79" s="45"/>
      <c r="S79" s="45"/>
      <c r="T79" s="45"/>
      <c r="U79" s="45"/>
      <c r="V79" s="45"/>
      <c r="W79" s="45"/>
      <c r="X79" s="45"/>
      <c r="Y79" s="45"/>
      <c r="Z79" s="45"/>
      <c r="AA79" s="45"/>
      <c r="AB79" s="45"/>
      <c r="AC79" s="45"/>
      <c r="AD79" s="45"/>
      <c r="AE79" s="45"/>
      <c r="AF79" s="45"/>
      <c r="AG79" s="45"/>
    </row>
    <row r="80" spans="1:33" x14ac:dyDescent="0.3">
      <c r="A80" s="24" t="s">
        <v>61</v>
      </c>
      <c r="B80" s="26" t="s">
        <v>329</v>
      </c>
      <c r="C80" s="24" t="s">
        <v>202</v>
      </c>
      <c r="D80" s="24" t="s">
        <v>95</v>
      </c>
      <c r="E80" s="24" t="s">
        <v>18</v>
      </c>
      <c r="F80" s="68">
        <v>15.7</v>
      </c>
      <c r="G80" s="68"/>
      <c r="H80" s="24"/>
      <c r="I80" s="65" t="str">
        <f>LEFT(Tabel1[[#This Row],[Ruumi tüüp (TALO Tüüpruumide nimestik)]],2)</f>
        <v>36</v>
      </c>
      <c r="J80" s="25" t="s">
        <v>190</v>
      </c>
      <c r="K80" s="24" t="s">
        <v>251</v>
      </c>
      <c r="L80" s="65" t="str">
        <f>IFERROR(VLOOKUP(Tabel1[[#This Row],[Üürnik]],'Lepingu lisa'!$AW$3:$AX$22,2,FALSE),"")</f>
        <v>PALDISKI MNT _03</v>
      </c>
      <c r="M80" s="65" t="str">
        <f>IFERROR(VLOOKUP(Tabel1[[#This Row],[Jaotus]],Tabelid!L:M,2,FALSE),"")</f>
        <v>NONE</v>
      </c>
      <c r="N80" s="16"/>
      <c r="O80" s="45"/>
      <c r="P80" s="45"/>
      <c r="Q80" s="45"/>
      <c r="R80" s="45"/>
      <c r="S80" s="45"/>
      <c r="T80" s="45"/>
      <c r="U80" s="45"/>
      <c r="V80" s="45"/>
      <c r="W80" s="45"/>
      <c r="X80" s="45"/>
      <c r="Y80" s="45"/>
      <c r="Z80" s="45"/>
      <c r="AA80" s="45"/>
      <c r="AB80" s="45"/>
      <c r="AC80" s="45"/>
      <c r="AD80" s="45"/>
      <c r="AE80" s="45"/>
      <c r="AF80" s="45"/>
      <c r="AG80" s="45"/>
    </row>
    <row r="81" spans="1:33" x14ac:dyDescent="0.3">
      <c r="A81" s="24" t="s">
        <v>61</v>
      </c>
      <c r="B81" s="26" t="s">
        <v>330</v>
      </c>
      <c r="C81" s="24" t="s">
        <v>202</v>
      </c>
      <c r="D81" s="24" t="s">
        <v>95</v>
      </c>
      <c r="E81" s="24" t="s">
        <v>18</v>
      </c>
      <c r="F81" s="68">
        <v>10.199999999999999</v>
      </c>
      <c r="G81" s="68"/>
      <c r="H81" s="24"/>
      <c r="I81" s="65" t="str">
        <f>LEFT(Tabel1[[#This Row],[Ruumi tüüp (TALO Tüüpruumide nimestik)]],2)</f>
        <v>36</v>
      </c>
      <c r="J81" s="25" t="s">
        <v>190</v>
      </c>
      <c r="K81" s="24" t="s">
        <v>251</v>
      </c>
      <c r="L81" s="65" t="str">
        <f>IFERROR(VLOOKUP(Tabel1[[#This Row],[Üürnik]],'Lepingu lisa'!$AW$3:$AX$22,2,FALSE),"")</f>
        <v>PALDISKI MNT _03</v>
      </c>
      <c r="M81" s="65" t="str">
        <f>IFERROR(VLOOKUP(Tabel1[[#This Row],[Jaotus]],Tabelid!L:M,2,FALSE),"")</f>
        <v>NONE</v>
      </c>
      <c r="N81" s="16"/>
      <c r="O81" s="45"/>
      <c r="P81" s="45"/>
      <c r="Q81" s="45"/>
      <c r="R81" s="45"/>
      <c r="S81" s="45"/>
      <c r="T81" s="45"/>
      <c r="U81" s="45"/>
      <c r="V81" s="45"/>
      <c r="W81" s="45"/>
      <c r="X81" s="45"/>
      <c r="Y81" s="45"/>
      <c r="Z81" s="45"/>
      <c r="AA81" s="45"/>
      <c r="AB81" s="45"/>
      <c r="AC81" s="45"/>
      <c r="AD81" s="45"/>
      <c r="AE81" s="45"/>
      <c r="AF81" s="45"/>
      <c r="AG81" s="45"/>
    </row>
    <row r="82" spans="1:33" x14ac:dyDescent="0.3">
      <c r="A82" s="24" t="s">
        <v>61</v>
      </c>
      <c r="B82" s="26" t="s">
        <v>331</v>
      </c>
      <c r="C82" s="24" t="s">
        <v>202</v>
      </c>
      <c r="D82" s="24" t="s">
        <v>95</v>
      </c>
      <c r="E82" s="24" t="s">
        <v>18</v>
      </c>
      <c r="F82" s="68">
        <v>18.100000000000001</v>
      </c>
      <c r="G82" s="68"/>
      <c r="H82" s="24"/>
      <c r="I82" s="65" t="str">
        <f>LEFT(Tabel1[[#This Row],[Ruumi tüüp (TALO Tüüpruumide nimestik)]],2)</f>
        <v>36</v>
      </c>
      <c r="J82" s="25" t="s">
        <v>190</v>
      </c>
      <c r="K82" s="24" t="s">
        <v>251</v>
      </c>
      <c r="L82" s="65" t="str">
        <f>IFERROR(VLOOKUP(Tabel1[[#This Row],[Üürnik]],'Lepingu lisa'!$AW$3:$AX$22,2,FALSE),"")</f>
        <v>PALDISKI MNT _03</v>
      </c>
      <c r="M82" s="65" t="str">
        <f>IFERROR(VLOOKUP(Tabel1[[#This Row],[Jaotus]],Tabelid!L:M,2,FALSE),"")</f>
        <v>NONE</v>
      </c>
      <c r="N82" s="16"/>
      <c r="O82" s="45"/>
      <c r="P82" s="45"/>
      <c r="Q82" s="45"/>
      <c r="R82" s="45"/>
      <c r="S82" s="45"/>
      <c r="T82" s="45"/>
      <c r="U82" s="45"/>
      <c r="V82" s="45"/>
      <c r="W82" s="45"/>
      <c r="X82" s="45"/>
      <c r="Y82" s="45"/>
      <c r="Z82" s="45"/>
      <c r="AA82" s="45"/>
      <c r="AB82" s="45"/>
      <c r="AC82" s="45"/>
      <c r="AD82" s="45"/>
      <c r="AE82" s="45"/>
      <c r="AF82" s="45"/>
      <c r="AG82" s="45"/>
    </row>
    <row r="83" spans="1:33" x14ac:dyDescent="0.3">
      <c r="A83" s="24" t="s">
        <v>61</v>
      </c>
      <c r="B83" s="26" t="s">
        <v>332</v>
      </c>
      <c r="C83" s="24" t="s">
        <v>202</v>
      </c>
      <c r="D83" s="24" t="s">
        <v>95</v>
      </c>
      <c r="E83" s="24" t="s">
        <v>18</v>
      </c>
      <c r="F83" s="68">
        <v>30.6</v>
      </c>
      <c r="G83" s="68"/>
      <c r="H83" s="24"/>
      <c r="I83" s="65" t="str">
        <f>LEFT(Tabel1[[#This Row],[Ruumi tüüp (TALO Tüüpruumide nimestik)]],2)</f>
        <v>36</v>
      </c>
      <c r="J83" s="25" t="s">
        <v>190</v>
      </c>
      <c r="K83" s="24" t="s">
        <v>251</v>
      </c>
      <c r="L83" s="65" t="str">
        <f>IFERROR(VLOOKUP(Tabel1[[#This Row],[Üürnik]],'Lepingu lisa'!$AW$3:$AX$22,2,FALSE),"")</f>
        <v>PALDISKI MNT _03</v>
      </c>
      <c r="M83" s="65" t="str">
        <f>IFERROR(VLOOKUP(Tabel1[[#This Row],[Jaotus]],Tabelid!L:M,2,FALSE),"")</f>
        <v>NONE</v>
      </c>
      <c r="N83" s="16"/>
      <c r="O83" s="45"/>
      <c r="P83" s="45"/>
      <c r="Q83" s="45"/>
      <c r="R83" s="45"/>
      <c r="S83" s="45"/>
      <c r="T83" s="45"/>
      <c r="U83" s="45"/>
      <c r="V83" s="45"/>
      <c r="W83" s="45"/>
      <c r="X83" s="45"/>
      <c r="Y83" s="45"/>
      <c r="Z83" s="45"/>
      <c r="AA83" s="45"/>
      <c r="AB83" s="45"/>
      <c r="AC83" s="45"/>
      <c r="AD83" s="45"/>
      <c r="AE83" s="45"/>
      <c r="AF83" s="45"/>
      <c r="AG83" s="45"/>
    </row>
    <row r="84" spans="1:33" x14ac:dyDescent="0.3">
      <c r="A84" s="24" t="s">
        <v>61</v>
      </c>
      <c r="B84" s="26" t="s">
        <v>333</v>
      </c>
      <c r="C84" s="24" t="s">
        <v>202</v>
      </c>
      <c r="D84" s="24" t="s">
        <v>95</v>
      </c>
      <c r="E84" s="24" t="s">
        <v>18</v>
      </c>
      <c r="F84" s="68">
        <v>20.100000000000001</v>
      </c>
      <c r="G84" s="68"/>
      <c r="H84" s="24"/>
      <c r="I84" s="65" t="str">
        <f>LEFT(Tabel1[[#This Row],[Ruumi tüüp (TALO Tüüpruumide nimestik)]],2)</f>
        <v>36</v>
      </c>
      <c r="J84" s="25" t="s">
        <v>190</v>
      </c>
      <c r="K84" s="24" t="s">
        <v>251</v>
      </c>
      <c r="L84" s="65" t="str">
        <f>IFERROR(VLOOKUP(Tabel1[[#This Row],[Üürnik]],'Lepingu lisa'!$AW$3:$AX$22,2,FALSE),"")</f>
        <v>PALDISKI MNT _03</v>
      </c>
      <c r="M84" s="65" t="str">
        <f>IFERROR(VLOOKUP(Tabel1[[#This Row],[Jaotus]],Tabelid!L:M,2,FALSE),"")</f>
        <v>NONE</v>
      </c>
      <c r="N84" s="16"/>
      <c r="O84" s="45"/>
      <c r="P84" s="45"/>
      <c r="Q84" s="45"/>
      <c r="R84" s="45"/>
      <c r="S84" s="45"/>
      <c r="T84" s="45"/>
      <c r="U84" s="45"/>
      <c r="V84" s="45"/>
      <c r="W84" s="45"/>
      <c r="X84" s="45"/>
      <c r="Y84" s="45"/>
      <c r="Z84" s="45"/>
      <c r="AA84" s="45"/>
      <c r="AB84" s="45"/>
      <c r="AC84" s="45"/>
      <c r="AD84" s="45"/>
      <c r="AE84" s="45"/>
      <c r="AF84" s="45"/>
      <c r="AG84" s="45"/>
    </row>
    <row r="85" spans="1:33" x14ac:dyDescent="0.3">
      <c r="A85" s="24" t="s">
        <v>61</v>
      </c>
      <c r="B85" s="26" t="s">
        <v>334</v>
      </c>
      <c r="C85" s="24" t="s">
        <v>202</v>
      </c>
      <c r="D85" s="24" t="s">
        <v>95</v>
      </c>
      <c r="E85" s="24" t="s">
        <v>18</v>
      </c>
      <c r="F85" s="68">
        <v>26</v>
      </c>
      <c r="G85" s="68"/>
      <c r="H85" s="24"/>
      <c r="I85" s="65" t="str">
        <f>LEFT(Tabel1[[#This Row],[Ruumi tüüp (TALO Tüüpruumide nimestik)]],2)</f>
        <v>36</v>
      </c>
      <c r="J85" s="25" t="s">
        <v>190</v>
      </c>
      <c r="K85" s="24" t="s">
        <v>251</v>
      </c>
      <c r="L85" s="65" t="str">
        <f>IFERROR(VLOOKUP(Tabel1[[#This Row],[Üürnik]],'Lepingu lisa'!$AW$3:$AX$22,2,FALSE),"")</f>
        <v>PALDISKI MNT _03</v>
      </c>
      <c r="M85" s="65"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3">
      <c r="A86" s="24" t="s">
        <v>61</v>
      </c>
      <c r="B86" s="26" t="s">
        <v>335</v>
      </c>
      <c r="C86" s="24" t="s">
        <v>202</v>
      </c>
      <c r="D86" s="24" t="s">
        <v>204</v>
      </c>
      <c r="E86" s="24" t="s">
        <v>31</v>
      </c>
      <c r="F86" s="68">
        <v>9</v>
      </c>
      <c r="G86" s="68"/>
      <c r="H86" s="24"/>
      <c r="I86" s="65" t="str">
        <f>LEFT(Tabel1[[#This Row],[Ruumi tüüp (TALO Tüüpruumide nimestik)]],2)</f>
        <v>59</v>
      </c>
      <c r="J86" s="25" t="s">
        <v>190</v>
      </c>
      <c r="K86" s="24" t="s">
        <v>251</v>
      </c>
      <c r="L86" s="65" t="str">
        <f>IFERROR(VLOOKUP(Tabel1[[#This Row],[Üürnik]],'Lepingu lisa'!$AW$3:$AX$22,2,FALSE),"")</f>
        <v>PALDISKI MNT _03</v>
      </c>
      <c r="M86" s="65"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3">
      <c r="A87" s="24" t="s">
        <v>61</v>
      </c>
      <c r="B87" s="26" t="s">
        <v>336</v>
      </c>
      <c r="C87" s="24" t="s">
        <v>202</v>
      </c>
      <c r="D87" s="24" t="s">
        <v>204</v>
      </c>
      <c r="E87" s="24" t="s">
        <v>31</v>
      </c>
      <c r="F87" s="68">
        <v>7.9</v>
      </c>
      <c r="G87" s="68"/>
      <c r="H87" s="24"/>
      <c r="I87" s="65" t="str">
        <f>LEFT(Tabel1[[#This Row],[Ruumi tüüp (TALO Tüüpruumide nimestik)]],2)</f>
        <v>59</v>
      </c>
      <c r="J87" s="25" t="s">
        <v>190</v>
      </c>
      <c r="K87" s="24" t="s">
        <v>251</v>
      </c>
      <c r="L87" s="65" t="str">
        <f>IFERROR(VLOOKUP(Tabel1[[#This Row],[Üürnik]],'Lepingu lisa'!$AW$3:$AX$22,2,FALSE),"")</f>
        <v>PALDISKI MNT _03</v>
      </c>
      <c r="M87" s="65"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3">
      <c r="A88" s="24" t="s">
        <v>61</v>
      </c>
      <c r="B88" s="26" t="s">
        <v>337</v>
      </c>
      <c r="C88" s="24" t="s">
        <v>202</v>
      </c>
      <c r="D88" s="24" t="s">
        <v>204</v>
      </c>
      <c r="E88" s="24" t="s">
        <v>31</v>
      </c>
      <c r="F88" s="68">
        <v>9.4</v>
      </c>
      <c r="G88" s="68"/>
      <c r="H88" s="24"/>
      <c r="I88" s="65" t="str">
        <f>LEFT(Tabel1[[#This Row],[Ruumi tüüp (TALO Tüüpruumide nimestik)]],2)</f>
        <v>59</v>
      </c>
      <c r="J88" s="25" t="s">
        <v>190</v>
      </c>
      <c r="K88" s="24" t="s">
        <v>251</v>
      </c>
      <c r="L88" s="65" t="str">
        <f>IFERROR(VLOOKUP(Tabel1[[#This Row],[Üürnik]],'Lepingu lisa'!$AW$3:$AX$22,2,FALSE),"")</f>
        <v>PALDISKI MNT _03</v>
      </c>
      <c r="M88" s="65" t="str">
        <f>IFERROR(VLOOKUP(Tabel1[[#This Row],[Jaotus]],Tabelid!L:M,2,FALSE),"")</f>
        <v>NONE</v>
      </c>
      <c r="N88" s="16"/>
      <c r="O88" s="45"/>
      <c r="P88" s="45"/>
      <c r="Q88" s="45"/>
      <c r="R88" s="45"/>
      <c r="S88" s="45"/>
      <c r="T88" s="45"/>
      <c r="U88" s="45"/>
      <c r="V88" s="45"/>
      <c r="W88" s="45"/>
      <c r="X88" s="45"/>
      <c r="Y88" s="45"/>
      <c r="Z88" s="45"/>
      <c r="AA88" s="45"/>
      <c r="AB88" s="45"/>
      <c r="AC88" s="45"/>
      <c r="AD88" s="45"/>
      <c r="AE88" s="45"/>
      <c r="AF88" s="45"/>
      <c r="AG88" s="45"/>
    </row>
    <row r="89" spans="1:33" x14ac:dyDescent="0.3">
      <c r="A89" s="24" t="s">
        <v>61</v>
      </c>
      <c r="B89" s="26" t="s">
        <v>338</v>
      </c>
      <c r="C89" s="24" t="s">
        <v>202</v>
      </c>
      <c r="D89" s="24" t="s">
        <v>204</v>
      </c>
      <c r="E89" s="24" t="s">
        <v>31</v>
      </c>
      <c r="F89" s="68">
        <v>11.2</v>
      </c>
      <c r="G89" s="68"/>
      <c r="H89" s="24"/>
      <c r="I89" s="65" t="str">
        <f>LEFT(Tabel1[[#This Row],[Ruumi tüüp (TALO Tüüpruumide nimestik)]],2)</f>
        <v>59</v>
      </c>
      <c r="J89" s="25" t="s">
        <v>190</v>
      </c>
      <c r="K89" s="24" t="s">
        <v>251</v>
      </c>
      <c r="L89" s="65" t="str">
        <f>IFERROR(VLOOKUP(Tabel1[[#This Row],[Üürnik]],'Lepingu lisa'!$AW$3:$AX$22,2,FALSE),"")</f>
        <v>PALDISKI MNT _03</v>
      </c>
      <c r="M89" s="65" t="str">
        <f>IFERROR(VLOOKUP(Tabel1[[#This Row],[Jaotus]],Tabelid!L:M,2,FALSE),"")</f>
        <v>NONE</v>
      </c>
      <c r="N89" s="16"/>
      <c r="O89" s="45"/>
      <c r="P89" s="45"/>
      <c r="Q89" s="45"/>
      <c r="R89" s="45"/>
      <c r="S89" s="45"/>
      <c r="T89" s="45"/>
      <c r="U89" s="45"/>
      <c r="V89" s="45"/>
      <c r="W89" s="45"/>
      <c r="X89" s="45"/>
      <c r="Y89" s="45"/>
      <c r="Z89" s="45"/>
      <c r="AA89" s="45"/>
      <c r="AB89" s="45"/>
      <c r="AC89" s="45"/>
      <c r="AD89" s="45"/>
      <c r="AE89" s="45"/>
      <c r="AF89" s="45"/>
      <c r="AG89" s="45"/>
    </row>
    <row r="90" spans="1:33" x14ac:dyDescent="0.3">
      <c r="A90" s="24" t="s">
        <v>61</v>
      </c>
      <c r="B90" s="26" t="s">
        <v>339</v>
      </c>
      <c r="C90" s="24" t="s">
        <v>202</v>
      </c>
      <c r="D90" s="24" t="s">
        <v>80</v>
      </c>
      <c r="E90" s="24" t="s">
        <v>38</v>
      </c>
      <c r="F90" s="68">
        <v>2.8</v>
      </c>
      <c r="G90" s="68"/>
      <c r="H90" s="24"/>
      <c r="I90" s="65" t="str">
        <f>LEFT(Tabel1[[#This Row],[Ruumi tüüp (TALO Tüüpruumide nimestik)]],2)</f>
        <v>73</v>
      </c>
      <c r="J90" s="25" t="s">
        <v>190</v>
      </c>
      <c r="K90" s="24" t="s">
        <v>251</v>
      </c>
      <c r="L90" s="65" t="str">
        <f>IFERROR(VLOOKUP(Tabel1[[#This Row],[Üürnik]],'Lepingu lisa'!$AW$3:$AX$22,2,FALSE),"")</f>
        <v>PALDISKI MNT _03</v>
      </c>
      <c r="M90" s="65"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3">
      <c r="A91" s="24" t="s">
        <v>61</v>
      </c>
      <c r="B91" s="26" t="s">
        <v>340</v>
      </c>
      <c r="C91" s="24" t="s">
        <v>202</v>
      </c>
      <c r="D91" s="24" t="s">
        <v>89</v>
      </c>
      <c r="E91" s="24" t="s">
        <v>48</v>
      </c>
      <c r="F91" s="68">
        <v>4.0999999999999996</v>
      </c>
      <c r="G91" s="68"/>
      <c r="H91" s="24"/>
      <c r="I91" s="65" t="str">
        <f>LEFT(Tabel1[[#This Row],[Ruumi tüüp (TALO Tüüpruumide nimestik)]],2)</f>
        <v>86</v>
      </c>
      <c r="J91" s="25" t="s">
        <v>190</v>
      </c>
      <c r="K91" s="24" t="s">
        <v>251</v>
      </c>
      <c r="L91" s="65" t="str">
        <f>IFERROR(VLOOKUP(Tabel1[[#This Row],[Üürnik]],'Lepingu lisa'!$AW$3:$AX$22,2,FALSE),"")</f>
        <v>PALDISKI MNT _03</v>
      </c>
      <c r="M91" s="65" t="str">
        <f>IFERROR(VLOOKUP(Tabel1[[#This Row],[Jaotus]],Tabelid!L:M,2,FALSE),"")</f>
        <v>NONE</v>
      </c>
      <c r="N91" s="16"/>
      <c r="O91" s="45"/>
      <c r="P91" s="45"/>
      <c r="Q91" s="45"/>
      <c r="R91" s="45"/>
      <c r="S91" s="45"/>
      <c r="T91" s="45"/>
      <c r="U91" s="45"/>
      <c r="V91" s="45"/>
      <c r="W91" s="45"/>
      <c r="X91" s="45"/>
      <c r="Y91" s="45"/>
      <c r="Z91" s="45"/>
      <c r="AA91" s="45"/>
      <c r="AB91" s="45"/>
      <c r="AC91" s="45"/>
      <c r="AD91" s="45"/>
      <c r="AE91" s="45"/>
      <c r="AF91" s="45"/>
      <c r="AG91" s="45"/>
    </row>
    <row r="92" spans="1:33" x14ac:dyDescent="0.3">
      <c r="A92" s="24" t="s">
        <v>61</v>
      </c>
      <c r="B92" s="26" t="s">
        <v>341</v>
      </c>
      <c r="C92" s="24" t="s">
        <v>202</v>
      </c>
      <c r="D92" s="24" t="s">
        <v>86</v>
      </c>
      <c r="E92" s="24" t="s">
        <v>36</v>
      </c>
      <c r="F92" s="68">
        <v>23.2</v>
      </c>
      <c r="G92" s="68"/>
      <c r="H92" s="24"/>
      <c r="I92" s="65" t="str">
        <f>LEFT(Tabel1[[#This Row],[Ruumi tüüp (TALO Tüüpruumide nimestik)]],2)</f>
        <v>71</v>
      </c>
      <c r="J92" s="25" t="s">
        <v>190</v>
      </c>
      <c r="K92" s="24" t="s">
        <v>251</v>
      </c>
      <c r="L92" s="65" t="str">
        <f>IFERROR(VLOOKUP(Tabel1[[#This Row],[Üürnik]],'Lepingu lisa'!$AW$3:$AX$22,2,FALSE),"")</f>
        <v>PALDISKI MNT _03</v>
      </c>
      <c r="M92" s="65" t="str">
        <f>IFERROR(VLOOKUP(Tabel1[[#This Row],[Jaotus]],Tabelid!L:M,2,FALSE),"")</f>
        <v>NONE</v>
      </c>
      <c r="N92" s="16"/>
      <c r="O92" s="45"/>
      <c r="P92" s="45"/>
      <c r="Q92" s="45"/>
      <c r="R92" s="45"/>
      <c r="S92" s="45"/>
      <c r="T92" s="45"/>
      <c r="U92" s="45"/>
      <c r="V92" s="45"/>
      <c r="W92" s="45"/>
      <c r="X92" s="45"/>
      <c r="Y92" s="45"/>
      <c r="Z92" s="45"/>
      <c r="AA92" s="45"/>
      <c r="AB92" s="45"/>
      <c r="AC92" s="45"/>
      <c r="AD92" s="45"/>
      <c r="AE92" s="45"/>
      <c r="AF92" s="45"/>
      <c r="AG92" s="45"/>
    </row>
    <row r="93" spans="1:33" x14ac:dyDescent="0.3">
      <c r="A93" s="24" t="s">
        <v>61</v>
      </c>
      <c r="B93" s="26" t="s">
        <v>342</v>
      </c>
      <c r="C93" s="24" t="s">
        <v>202</v>
      </c>
      <c r="D93" s="24" t="s">
        <v>80</v>
      </c>
      <c r="E93" s="24" t="s">
        <v>38</v>
      </c>
      <c r="F93" s="68">
        <v>2.4</v>
      </c>
      <c r="G93" s="68"/>
      <c r="H93" s="24"/>
      <c r="I93" s="65" t="str">
        <f>LEFT(Tabel1[[#This Row],[Ruumi tüüp (TALO Tüüpruumide nimestik)]],2)</f>
        <v>73</v>
      </c>
      <c r="J93" s="25" t="s">
        <v>190</v>
      </c>
      <c r="K93" s="24" t="s">
        <v>251</v>
      </c>
      <c r="L93" s="65" t="str">
        <f>IFERROR(VLOOKUP(Tabel1[[#This Row],[Üürnik]],'Lepingu lisa'!$AW$3:$AX$22,2,FALSE),"")</f>
        <v>PALDISKI MNT _03</v>
      </c>
      <c r="M93" s="65" t="str">
        <f>IFERROR(VLOOKUP(Tabel1[[#This Row],[Jaotus]],Tabelid!L:M,2,FALSE),"")</f>
        <v>NONE</v>
      </c>
      <c r="N93" s="16"/>
      <c r="O93" s="45"/>
      <c r="P93" s="45"/>
      <c r="Q93" s="45"/>
      <c r="R93" s="45"/>
      <c r="S93" s="45"/>
      <c r="T93" s="45"/>
      <c r="U93" s="45"/>
      <c r="V93" s="45"/>
      <c r="W93" s="45"/>
      <c r="X93" s="45"/>
      <c r="Y93" s="45"/>
      <c r="Z93" s="45"/>
      <c r="AA93" s="45"/>
      <c r="AB93" s="45"/>
      <c r="AC93" s="45"/>
      <c r="AD93" s="45"/>
      <c r="AE93" s="45"/>
      <c r="AF93" s="45"/>
      <c r="AG93" s="45"/>
    </row>
    <row r="94" spans="1:33" x14ac:dyDescent="0.3">
      <c r="A94" s="24" t="s">
        <v>61</v>
      </c>
      <c r="B94" s="26" t="s">
        <v>343</v>
      </c>
      <c r="C94" s="24" t="s">
        <v>202</v>
      </c>
      <c r="D94" s="24" t="s">
        <v>84</v>
      </c>
      <c r="E94" s="24" t="s">
        <v>37</v>
      </c>
      <c r="F94" s="68">
        <v>7.4</v>
      </c>
      <c r="G94" s="68"/>
      <c r="H94" s="24"/>
      <c r="I94" s="65" t="str">
        <f>LEFT(Tabel1[[#This Row],[Ruumi tüüp (TALO Tüüpruumide nimestik)]],2)</f>
        <v>72</v>
      </c>
      <c r="J94" s="25" t="s">
        <v>190</v>
      </c>
      <c r="K94" s="24" t="s">
        <v>251</v>
      </c>
      <c r="L94" s="65" t="str">
        <f>IFERROR(VLOOKUP(Tabel1[[#This Row],[Üürnik]],'Lepingu lisa'!$AW$3:$AX$22,2,FALSE),"")</f>
        <v>PALDISKI MNT _03</v>
      </c>
      <c r="M94" s="65" t="str">
        <f>IFERROR(VLOOKUP(Tabel1[[#This Row],[Jaotus]],Tabelid!L:M,2,FALSE),"")</f>
        <v>NONE</v>
      </c>
      <c r="N94" s="16"/>
      <c r="O94" s="45"/>
      <c r="P94" s="45"/>
      <c r="Q94" s="45"/>
      <c r="R94" s="45"/>
      <c r="S94" s="45"/>
      <c r="T94" s="45"/>
      <c r="U94" s="45"/>
      <c r="V94" s="45"/>
      <c r="W94" s="45"/>
      <c r="X94" s="45"/>
      <c r="Y94" s="45"/>
      <c r="Z94" s="45"/>
      <c r="AA94" s="45"/>
      <c r="AB94" s="45"/>
      <c r="AC94" s="45"/>
      <c r="AD94" s="45"/>
      <c r="AE94" s="45"/>
      <c r="AF94" s="45"/>
      <c r="AG94" s="45"/>
    </row>
    <row r="95" spans="1:33" x14ac:dyDescent="0.3">
      <c r="A95" s="24" t="s">
        <v>61</v>
      </c>
      <c r="B95" s="26" t="s">
        <v>344</v>
      </c>
      <c r="C95" s="24" t="s">
        <v>202</v>
      </c>
      <c r="D95" s="24" t="s">
        <v>205</v>
      </c>
      <c r="E95" s="24" t="s">
        <v>11</v>
      </c>
      <c r="F95" s="68">
        <v>26.8</v>
      </c>
      <c r="G95" s="68"/>
      <c r="H95" s="24"/>
      <c r="I95" s="65" t="str">
        <f>LEFT(Tabel1[[#This Row],[Ruumi tüüp (TALO Tüüpruumide nimestik)]],2)</f>
        <v>21</v>
      </c>
      <c r="J95" s="25" t="s">
        <v>190</v>
      </c>
      <c r="K95" s="24" t="s">
        <v>251</v>
      </c>
      <c r="L95" s="65" t="str">
        <f>IFERROR(VLOOKUP(Tabel1[[#This Row],[Üürnik]],'Lepingu lisa'!$AW$3:$AX$22,2,FALSE),"")</f>
        <v>PALDISKI MNT _03</v>
      </c>
      <c r="M95" s="65" t="str">
        <f>IFERROR(VLOOKUP(Tabel1[[#This Row],[Jaotus]],Tabelid!L:M,2,FALSE),"")</f>
        <v>NONE</v>
      </c>
      <c r="N95" s="16"/>
      <c r="O95" s="45"/>
      <c r="P95" s="45"/>
      <c r="Q95" s="45"/>
      <c r="R95" s="45"/>
      <c r="S95" s="45"/>
      <c r="T95" s="45"/>
      <c r="U95" s="45"/>
      <c r="V95" s="45"/>
      <c r="W95" s="45"/>
      <c r="X95" s="45"/>
      <c r="Y95" s="45"/>
      <c r="Z95" s="45"/>
      <c r="AA95" s="45"/>
      <c r="AB95" s="45"/>
      <c r="AC95" s="45"/>
      <c r="AD95" s="45"/>
      <c r="AE95" s="45"/>
      <c r="AF95" s="45"/>
      <c r="AG95" s="45"/>
    </row>
    <row r="96" spans="1:33" x14ac:dyDescent="0.3">
      <c r="A96" s="24" t="s">
        <v>61</v>
      </c>
      <c r="B96" s="26" t="s">
        <v>345</v>
      </c>
      <c r="C96" s="24" t="s">
        <v>202</v>
      </c>
      <c r="D96" s="24" t="s">
        <v>95</v>
      </c>
      <c r="E96" s="24" t="s">
        <v>18</v>
      </c>
      <c r="F96" s="68">
        <v>12.2</v>
      </c>
      <c r="G96" s="68"/>
      <c r="H96" s="24"/>
      <c r="I96" s="65" t="str">
        <f>LEFT(Tabel1[[#This Row],[Ruumi tüüp (TALO Tüüpruumide nimestik)]],2)</f>
        <v>36</v>
      </c>
      <c r="J96" s="25" t="s">
        <v>190</v>
      </c>
      <c r="K96" s="24" t="s">
        <v>251</v>
      </c>
      <c r="L96" s="65" t="str">
        <f>IFERROR(VLOOKUP(Tabel1[[#This Row],[Üürnik]],'Lepingu lisa'!$AW$3:$AX$22,2,FALSE),"")</f>
        <v>PALDISKI MNT _03</v>
      </c>
      <c r="M96" s="65" t="str">
        <f>IFERROR(VLOOKUP(Tabel1[[#This Row],[Jaotus]],Tabelid!L:M,2,FALSE),"")</f>
        <v>NONE</v>
      </c>
      <c r="N96" s="16"/>
      <c r="O96" s="45"/>
      <c r="P96" s="45"/>
      <c r="Q96" s="45"/>
      <c r="R96" s="45"/>
      <c r="S96" s="45"/>
      <c r="T96" s="45"/>
      <c r="U96" s="45"/>
      <c r="V96" s="45"/>
      <c r="W96" s="45"/>
      <c r="X96" s="45"/>
      <c r="Y96" s="45"/>
      <c r="Z96" s="45"/>
      <c r="AA96" s="45"/>
      <c r="AB96" s="45"/>
      <c r="AC96" s="45"/>
      <c r="AD96" s="45"/>
      <c r="AE96" s="45"/>
      <c r="AF96" s="45"/>
      <c r="AG96" s="45"/>
    </row>
    <row r="97" spans="1:33" x14ac:dyDescent="0.3">
      <c r="A97" s="24" t="s">
        <v>61</v>
      </c>
      <c r="B97" s="26" t="s">
        <v>346</v>
      </c>
      <c r="C97" s="24" t="s">
        <v>202</v>
      </c>
      <c r="D97" s="24" t="s">
        <v>98</v>
      </c>
      <c r="E97" s="24" t="s">
        <v>11</v>
      </c>
      <c r="F97" s="68">
        <v>10.4</v>
      </c>
      <c r="G97" s="68"/>
      <c r="H97" s="24"/>
      <c r="I97" s="65" t="str">
        <f>LEFT(Tabel1[[#This Row],[Ruumi tüüp (TALO Tüüpruumide nimestik)]],2)</f>
        <v>21</v>
      </c>
      <c r="J97" s="25" t="s">
        <v>190</v>
      </c>
      <c r="K97" s="24" t="s">
        <v>251</v>
      </c>
      <c r="L97" s="65" t="str">
        <f>IFERROR(VLOOKUP(Tabel1[[#This Row],[Üürnik]],'Lepingu lisa'!$AW$3:$AX$22,2,FALSE),"")</f>
        <v>PALDISKI MNT _03</v>
      </c>
      <c r="M97" s="65" t="str">
        <f>IFERROR(VLOOKUP(Tabel1[[#This Row],[Jaotus]],Tabelid!L:M,2,FALSE),"")</f>
        <v>NONE</v>
      </c>
      <c r="N97" s="16"/>
      <c r="O97" s="45"/>
      <c r="P97" s="45"/>
      <c r="Q97" s="45"/>
      <c r="R97" s="45"/>
      <c r="S97" s="45"/>
      <c r="T97" s="45"/>
      <c r="U97" s="45"/>
      <c r="V97" s="45"/>
      <c r="W97" s="45"/>
      <c r="X97" s="45"/>
      <c r="Y97" s="45"/>
      <c r="Z97" s="45"/>
      <c r="AA97" s="45"/>
      <c r="AB97" s="45"/>
      <c r="AC97" s="45"/>
      <c r="AD97" s="45"/>
      <c r="AE97" s="45"/>
      <c r="AF97" s="45"/>
      <c r="AG97" s="45"/>
    </row>
    <row r="98" spans="1:33" x14ac:dyDescent="0.3">
      <c r="A98" s="24" t="s">
        <v>61</v>
      </c>
      <c r="B98" s="26" t="s">
        <v>347</v>
      </c>
      <c r="C98" s="24" t="s">
        <v>202</v>
      </c>
      <c r="D98" s="24" t="s">
        <v>95</v>
      </c>
      <c r="E98" s="24" t="s">
        <v>18</v>
      </c>
      <c r="F98" s="68">
        <v>12.5</v>
      </c>
      <c r="G98" s="68"/>
      <c r="H98" s="24"/>
      <c r="I98" s="65" t="str">
        <f>LEFT(Tabel1[[#This Row],[Ruumi tüüp (TALO Tüüpruumide nimestik)]],2)</f>
        <v>36</v>
      </c>
      <c r="J98" s="25" t="s">
        <v>190</v>
      </c>
      <c r="K98" s="24" t="s">
        <v>251</v>
      </c>
      <c r="L98" s="65" t="str">
        <f>IFERROR(VLOOKUP(Tabel1[[#This Row],[Üürnik]],'Lepingu lisa'!$AW$3:$AX$22,2,FALSE),"")</f>
        <v>PALDISKI MNT _03</v>
      </c>
      <c r="M98" s="65" t="str">
        <f>IFERROR(VLOOKUP(Tabel1[[#This Row],[Jaotus]],Tabelid!L:M,2,FALSE),"")</f>
        <v>NONE</v>
      </c>
      <c r="N98" s="16"/>
      <c r="O98" s="45"/>
      <c r="P98" s="45"/>
      <c r="Q98" s="45"/>
      <c r="R98" s="45"/>
      <c r="S98" s="45"/>
      <c r="T98" s="45"/>
      <c r="U98" s="45"/>
      <c r="V98" s="45"/>
      <c r="W98" s="45"/>
      <c r="X98" s="45"/>
      <c r="Y98" s="45"/>
      <c r="Z98" s="45"/>
      <c r="AA98" s="45"/>
      <c r="AB98" s="45"/>
      <c r="AC98" s="45"/>
      <c r="AD98" s="45"/>
      <c r="AE98" s="45"/>
      <c r="AF98" s="45"/>
      <c r="AG98" s="45"/>
    </row>
    <row r="99" spans="1:33" x14ac:dyDescent="0.3">
      <c r="A99" s="24" t="s">
        <v>61</v>
      </c>
      <c r="B99" s="26" t="s">
        <v>348</v>
      </c>
      <c r="C99" s="24" t="s">
        <v>202</v>
      </c>
      <c r="D99" s="24" t="s">
        <v>95</v>
      </c>
      <c r="E99" s="24" t="s">
        <v>18</v>
      </c>
      <c r="F99" s="68">
        <v>19.5</v>
      </c>
      <c r="G99" s="68"/>
      <c r="H99" s="24"/>
      <c r="I99" s="65" t="str">
        <f>LEFT(Tabel1[[#This Row],[Ruumi tüüp (TALO Tüüpruumide nimestik)]],2)</f>
        <v>36</v>
      </c>
      <c r="J99" s="25" t="s">
        <v>190</v>
      </c>
      <c r="K99" s="24" t="s">
        <v>251</v>
      </c>
      <c r="L99" s="65" t="str">
        <f>IFERROR(VLOOKUP(Tabel1[[#This Row],[Üürnik]],'Lepingu lisa'!$AW$3:$AX$22,2,FALSE),"")</f>
        <v>PALDISKI MNT _03</v>
      </c>
      <c r="M99" s="65" t="str">
        <f>IFERROR(VLOOKUP(Tabel1[[#This Row],[Jaotus]],Tabelid!L:M,2,FALSE),"")</f>
        <v>NONE</v>
      </c>
      <c r="N99" s="16"/>
      <c r="O99" s="45"/>
      <c r="P99" s="45"/>
      <c r="Q99" s="45"/>
      <c r="R99" s="45"/>
      <c r="S99" s="45"/>
      <c r="T99" s="45"/>
      <c r="U99" s="45"/>
      <c r="V99" s="45"/>
      <c r="W99" s="45"/>
      <c r="X99" s="45"/>
      <c r="Y99" s="45"/>
      <c r="Z99" s="45"/>
      <c r="AA99" s="45"/>
      <c r="AB99" s="45"/>
      <c r="AC99" s="45"/>
      <c r="AD99" s="45"/>
      <c r="AE99" s="45"/>
      <c r="AF99" s="45"/>
      <c r="AG99" s="45"/>
    </row>
    <row r="100" spans="1:33" x14ac:dyDescent="0.3">
      <c r="A100" s="24" t="s">
        <v>61</v>
      </c>
      <c r="B100" s="26" t="s">
        <v>349</v>
      </c>
      <c r="C100" s="24" t="s">
        <v>202</v>
      </c>
      <c r="D100" s="24" t="s">
        <v>95</v>
      </c>
      <c r="E100" s="24" t="s">
        <v>18</v>
      </c>
      <c r="F100" s="68">
        <v>31</v>
      </c>
      <c r="G100" s="68"/>
      <c r="H100" s="24"/>
      <c r="I100" s="65" t="str">
        <f>LEFT(Tabel1[[#This Row],[Ruumi tüüp (TALO Tüüpruumide nimestik)]],2)</f>
        <v>36</v>
      </c>
      <c r="J100" s="25" t="s">
        <v>190</v>
      </c>
      <c r="K100" s="24" t="s">
        <v>251</v>
      </c>
      <c r="L100" s="65" t="str">
        <f>IFERROR(VLOOKUP(Tabel1[[#This Row],[Üürnik]],'Lepingu lisa'!$AW$3:$AX$22,2,FALSE),"")</f>
        <v>PALDISKI MNT _03</v>
      </c>
      <c r="M100" s="65" t="str">
        <f>IFERROR(VLOOKUP(Tabel1[[#This Row],[Jaotus]],Tabelid!L:M,2,FALSE),"")</f>
        <v>NONE</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3">
      <c r="A101" s="24" t="s">
        <v>61</v>
      </c>
      <c r="B101" s="26" t="s">
        <v>350</v>
      </c>
      <c r="C101" s="24" t="s">
        <v>202</v>
      </c>
      <c r="D101" s="24" t="s">
        <v>95</v>
      </c>
      <c r="E101" s="24" t="s">
        <v>18</v>
      </c>
      <c r="F101" s="68">
        <v>16.5</v>
      </c>
      <c r="G101" s="68"/>
      <c r="H101" s="24"/>
      <c r="I101" s="65" t="str">
        <f>LEFT(Tabel1[[#This Row],[Ruumi tüüp (TALO Tüüpruumide nimestik)]],2)</f>
        <v>36</v>
      </c>
      <c r="J101" s="25" t="s">
        <v>190</v>
      </c>
      <c r="K101" s="24" t="s">
        <v>251</v>
      </c>
      <c r="L101" s="65" t="str">
        <f>IFERROR(VLOOKUP(Tabel1[[#This Row],[Üürnik]],'Lepingu lisa'!$AW$3:$AX$22,2,FALSE),"")</f>
        <v>PALDISKI MNT _03</v>
      </c>
      <c r="M101" s="65" t="str">
        <f>IFERROR(VLOOKUP(Tabel1[[#This Row],[Jaotus]],Tabelid!L:M,2,FALSE),"")</f>
        <v>NONE</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3">
      <c r="A102" s="24" t="s">
        <v>61</v>
      </c>
      <c r="B102" s="26" t="s">
        <v>351</v>
      </c>
      <c r="C102" s="24" t="s">
        <v>202</v>
      </c>
      <c r="D102" s="24" t="s">
        <v>95</v>
      </c>
      <c r="E102" s="24" t="s">
        <v>18</v>
      </c>
      <c r="F102" s="68">
        <v>14.4</v>
      </c>
      <c r="G102" s="68"/>
      <c r="H102" s="24"/>
      <c r="I102" s="65" t="str">
        <f>LEFT(Tabel1[[#This Row],[Ruumi tüüp (TALO Tüüpruumide nimestik)]],2)</f>
        <v>36</v>
      </c>
      <c r="J102" s="25" t="s">
        <v>190</v>
      </c>
      <c r="K102" s="24" t="s">
        <v>251</v>
      </c>
      <c r="L102" s="65" t="str">
        <f>IFERROR(VLOOKUP(Tabel1[[#This Row],[Üürnik]],'Lepingu lisa'!$AW$3:$AX$22,2,FALSE),"")</f>
        <v>PALDISKI MNT _03</v>
      </c>
      <c r="M102" s="65" t="str">
        <f>IFERROR(VLOOKUP(Tabel1[[#This Row],[Jaotus]],Tabelid!L:M,2,FALSE),"")</f>
        <v>NONE</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3">
      <c r="A103" s="24" t="s">
        <v>61</v>
      </c>
      <c r="B103" s="26" t="s">
        <v>352</v>
      </c>
      <c r="C103" s="24" t="s">
        <v>202</v>
      </c>
      <c r="D103" s="24" t="s">
        <v>95</v>
      </c>
      <c r="E103" s="24" t="s">
        <v>18</v>
      </c>
      <c r="F103" s="68">
        <v>18</v>
      </c>
      <c r="G103" s="68"/>
      <c r="H103" s="24"/>
      <c r="I103" s="65" t="str">
        <f>LEFT(Tabel1[[#This Row],[Ruumi tüüp (TALO Tüüpruumide nimestik)]],2)</f>
        <v>36</v>
      </c>
      <c r="J103" s="25" t="s">
        <v>190</v>
      </c>
      <c r="K103" s="24" t="s">
        <v>251</v>
      </c>
      <c r="L103" s="65" t="str">
        <f>IFERROR(VLOOKUP(Tabel1[[#This Row],[Üürnik]],'Lepingu lisa'!$AW$3:$AX$22,2,FALSE),"")</f>
        <v>PALDISKI MNT _03</v>
      </c>
      <c r="M103" s="65" t="str">
        <f>IFERROR(VLOOKUP(Tabel1[[#This Row],[Jaotus]],Tabelid!L:M,2,FALSE),"")</f>
        <v>NONE</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3">
      <c r="A104" s="24" t="s">
        <v>61</v>
      </c>
      <c r="B104" s="26" t="s">
        <v>353</v>
      </c>
      <c r="C104" s="24" t="s">
        <v>202</v>
      </c>
      <c r="D104" s="24" t="s">
        <v>95</v>
      </c>
      <c r="E104" s="24" t="s">
        <v>18</v>
      </c>
      <c r="F104" s="68">
        <v>35.1</v>
      </c>
      <c r="G104" s="68"/>
      <c r="H104" s="24"/>
      <c r="I104" s="65" t="str">
        <f>LEFT(Tabel1[[#This Row],[Ruumi tüüp (TALO Tüüpruumide nimestik)]],2)</f>
        <v>36</v>
      </c>
      <c r="J104" s="25" t="s">
        <v>190</v>
      </c>
      <c r="K104" s="24" t="s">
        <v>251</v>
      </c>
      <c r="L104" s="65" t="str">
        <f>IFERROR(VLOOKUP(Tabel1[[#This Row],[Üürnik]],'Lepingu lisa'!$AW$3:$AX$22,2,FALSE),"")</f>
        <v>PALDISKI MNT _03</v>
      </c>
      <c r="M104" s="65" t="str">
        <f>IFERROR(VLOOKUP(Tabel1[[#This Row],[Jaotus]],Tabelid!L:M,2,FALSE),"")</f>
        <v>NONE</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3">
      <c r="A105" s="24" t="s">
        <v>61</v>
      </c>
      <c r="B105" s="26" t="s">
        <v>354</v>
      </c>
      <c r="C105" s="24" t="s">
        <v>202</v>
      </c>
      <c r="D105" s="24" t="s">
        <v>95</v>
      </c>
      <c r="E105" s="24" t="s">
        <v>18</v>
      </c>
      <c r="F105" s="68">
        <v>9.1999999999999993</v>
      </c>
      <c r="G105" s="68"/>
      <c r="H105" s="24"/>
      <c r="I105" s="65" t="str">
        <f>LEFT(Tabel1[[#This Row],[Ruumi tüüp (TALO Tüüpruumide nimestik)]],2)</f>
        <v>36</v>
      </c>
      <c r="J105" s="25" t="s">
        <v>190</v>
      </c>
      <c r="K105" s="24" t="s">
        <v>251</v>
      </c>
      <c r="L105" s="65" t="str">
        <f>IFERROR(VLOOKUP(Tabel1[[#This Row],[Üürnik]],'Lepingu lisa'!$AW$3:$AX$22,2,FALSE),"")</f>
        <v>PALDISKI MNT _03</v>
      </c>
      <c r="M105" s="65" t="str">
        <f>IFERROR(VLOOKUP(Tabel1[[#This Row],[Jaotus]],Tabelid!L:M,2,FALSE),"")</f>
        <v>NONE</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3">
      <c r="A106" s="24" t="s">
        <v>61</v>
      </c>
      <c r="B106" s="26" t="s">
        <v>355</v>
      </c>
      <c r="C106" s="24" t="s">
        <v>202</v>
      </c>
      <c r="D106" s="24" t="s">
        <v>95</v>
      </c>
      <c r="E106" s="24" t="s">
        <v>18</v>
      </c>
      <c r="F106" s="68">
        <v>18.600000000000001</v>
      </c>
      <c r="G106" s="68"/>
      <c r="H106" s="24"/>
      <c r="I106" s="65" t="str">
        <f>LEFT(Tabel1[[#This Row],[Ruumi tüüp (TALO Tüüpruumide nimestik)]],2)</f>
        <v>36</v>
      </c>
      <c r="J106" s="25" t="s">
        <v>190</v>
      </c>
      <c r="K106" s="24" t="s">
        <v>251</v>
      </c>
      <c r="L106" s="65" t="str">
        <f>IFERROR(VLOOKUP(Tabel1[[#This Row],[Üürnik]],'Lepingu lisa'!$AW$3:$AX$22,2,FALSE),"")</f>
        <v>PALDISKI MNT _03</v>
      </c>
      <c r="M106" s="65" t="str">
        <f>IFERROR(VLOOKUP(Tabel1[[#This Row],[Jaotus]],Tabelid!L:M,2,FALSE),"")</f>
        <v>NONE</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3">
      <c r="A107" s="24" t="s">
        <v>61</v>
      </c>
      <c r="B107" s="26" t="s">
        <v>356</v>
      </c>
      <c r="C107" s="24" t="s">
        <v>202</v>
      </c>
      <c r="D107" s="24" t="s">
        <v>87</v>
      </c>
      <c r="E107" s="24" t="s">
        <v>26</v>
      </c>
      <c r="F107" s="68">
        <v>32.1</v>
      </c>
      <c r="G107" s="68"/>
      <c r="H107" s="24"/>
      <c r="I107" s="65" t="str">
        <f>LEFT(Tabel1[[#This Row],[Ruumi tüüp (TALO Tüüpruumide nimestik)]],2)</f>
        <v>48</v>
      </c>
      <c r="J107" s="25" t="s">
        <v>190</v>
      </c>
      <c r="K107" s="24" t="s">
        <v>251</v>
      </c>
      <c r="L107" s="65" t="str">
        <f>IFERROR(VLOOKUP(Tabel1[[#This Row],[Üürnik]],'Lepingu lisa'!$AW$3:$AX$22,2,FALSE),"")</f>
        <v>PALDISKI MNT _03</v>
      </c>
      <c r="M107" s="65" t="str">
        <f>IFERROR(VLOOKUP(Tabel1[[#This Row],[Jaotus]],Tabelid!L:M,2,FALSE),"")</f>
        <v>NONE</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3">
      <c r="A108" s="24" t="s">
        <v>61</v>
      </c>
      <c r="B108" s="26" t="s">
        <v>357</v>
      </c>
      <c r="C108" s="24" t="s">
        <v>202</v>
      </c>
      <c r="D108" s="24" t="s">
        <v>205</v>
      </c>
      <c r="E108" s="24" t="s">
        <v>11</v>
      </c>
      <c r="F108" s="68">
        <v>14</v>
      </c>
      <c r="G108" s="68"/>
      <c r="H108" s="24"/>
      <c r="I108" s="65" t="str">
        <f>LEFT(Tabel1[[#This Row],[Ruumi tüüp (TALO Tüüpruumide nimestik)]],2)</f>
        <v>21</v>
      </c>
      <c r="J108" s="25" t="s">
        <v>190</v>
      </c>
      <c r="K108" s="24" t="s">
        <v>251</v>
      </c>
      <c r="L108" s="65" t="str">
        <f>IFERROR(VLOOKUP(Tabel1[[#This Row],[Üürnik]],'Lepingu lisa'!$AW$3:$AX$22,2,FALSE),"")</f>
        <v>PALDISKI MNT _03</v>
      </c>
      <c r="M108" s="65" t="str">
        <f>IFERROR(VLOOKUP(Tabel1[[#This Row],[Jaotus]],Tabelid!L:M,2,FALSE),"")</f>
        <v>NONE</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3">
      <c r="A109" s="24" t="s">
        <v>61</v>
      </c>
      <c r="B109" s="26" t="s">
        <v>358</v>
      </c>
      <c r="C109" s="24" t="s">
        <v>202</v>
      </c>
      <c r="D109" s="24" t="s">
        <v>204</v>
      </c>
      <c r="E109" s="24" t="s">
        <v>31</v>
      </c>
      <c r="F109" s="68">
        <v>23.6</v>
      </c>
      <c r="G109" s="68"/>
      <c r="H109" s="24"/>
      <c r="I109" s="65" t="str">
        <f>LEFT(Tabel1[[#This Row],[Ruumi tüüp (TALO Tüüpruumide nimestik)]],2)</f>
        <v>59</v>
      </c>
      <c r="J109" s="25" t="s">
        <v>190</v>
      </c>
      <c r="K109" s="24" t="s">
        <v>251</v>
      </c>
      <c r="L109" s="65" t="str">
        <f>IFERROR(VLOOKUP(Tabel1[[#This Row],[Üürnik]],'Lepingu lisa'!$AW$3:$AX$22,2,FALSE),"")</f>
        <v>PALDISKI MNT _03</v>
      </c>
      <c r="M109" s="65" t="str">
        <f>IFERROR(VLOOKUP(Tabel1[[#This Row],[Jaotus]],Tabelid!L:M,2,FALSE),"")</f>
        <v>NONE</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3">
      <c r="A110" s="24" t="s">
        <v>61</v>
      </c>
      <c r="B110" s="26" t="s">
        <v>359</v>
      </c>
      <c r="C110" s="24" t="s">
        <v>202</v>
      </c>
      <c r="D110" s="24" t="s">
        <v>81</v>
      </c>
      <c r="E110" s="24" t="s">
        <v>52</v>
      </c>
      <c r="F110" s="68">
        <v>94.6</v>
      </c>
      <c r="G110" s="68"/>
      <c r="H110" s="24"/>
      <c r="I110" s="65" t="str">
        <f>LEFT(Tabel1[[#This Row],[Ruumi tüüp (TALO Tüüpruumide nimestik)]],2)</f>
        <v>91</v>
      </c>
      <c r="J110" s="25" t="s">
        <v>190</v>
      </c>
      <c r="K110" s="24" t="s">
        <v>251</v>
      </c>
      <c r="L110" s="65" t="str">
        <f>IFERROR(VLOOKUP(Tabel1[[#This Row],[Üürnik]],'Lepingu lisa'!$AW$3:$AX$22,2,FALSE),"")</f>
        <v>PALDISKI MNT _03</v>
      </c>
      <c r="M110" s="65" t="str">
        <f>IFERROR(VLOOKUP(Tabel1[[#This Row],[Jaotus]],Tabelid!L:M,2,FALSE),"")</f>
        <v>NONE</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3">
      <c r="A111" s="24" t="s">
        <v>61</v>
      </c>
      <c r="B111" s="26" t="s">
        <v>360</v>
      </c>
      <c r="C111" s="24" t="s">
        <v>202</v>
      </c>
      <c r="D111" s="24" t="s">
        <v>95</v>
      </c>
      <c r="E111" s="24" t="s">
        <v>18</v>
      </c>
      <c r="F111" s="68">
        <v>50.4</v>
      </c>
      <c r="G111" s="68"/>
      <c r="H111" s="24"/>
      <c r="I111" s="65" t="str">
        <f>LEFT(Tabel1[[#This Row],[Ruumi tüüp (TALO Tüüpruumide nimestik)]],2)</f>
        <v>36</v>
      </c>
      <c r="J111" s="25" t="s">
        <v>190</v>
      </c>
      <c r="K111" s="24" t="s">
        <v>251</v>
      </c>
      <c r="L111" s="65" t="str">
        <f>IFERROR(VLOOKUP(Tabel1[[#This Row],[Üürnik]],'Lepingu lisa'!$AW$3:$AX$22,2,FALSE),"")</f>
        <v>PALDISKI MNT _03</v>
      </c>
      <c r="M111" s="65" t="str">
        <f>IFERROR(VLOOKUP(Tabel1[[#This Row],[Jaotus]],Tabelid!L:M,2,FALSE),"")</f>
        <v>NONE</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3">
      <c r="A112" s="24" t="s">
        <v>61</v>
      </c>
      <c r="B112" s="26" t="s">
        <v>361</v>
      </c>
      <c r="C112" s="24" t="s">
        <v>202</v>
      </c>
      <c r="D112" s="24" t="s">
        <v>204</v>
      </c>
      <c r="E112" s="24" t="s">
        <v>31</v>
      </c>
      <c r="F112" s="68">
        <v>8.1</v>
      </c>
      <c r="G112" s="68"/>
      <c r="H112" s="24"/>
      <c r="I112" s="65" t="str">
        <f>LEFT(Tabel1[[#This Row],[Ruumi tüüp (TALO Tüüpruumide nimestik)]],2)</f>
        <v>59</v>
      </c>
      <c r="J112" s="25" t="s">
        <v>190</v>
      </c>
      <c r="K112" s="24" t="s">
        <v>251</v>
      </c>
      <c r="L112" s="65" t="str">
        <f>IFERROR(VLOOKUP(Tabel1[[#This Row],[Üürnik]],'Lepingu lisa'!$AW$3:$AX$22,2,FALSE),"")</f>
        <v>PALDISKI MNT _03</v>
      </c>
      <c r="M112" s="65" t="str">
        <f>IFERROR(VLOOKUP(Tabel1[[#This Row],[Jaotus]],Tabelid!L:M,2,FALSE),"")</f>
        <v>NONE</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3">
      <c r="A113" s="24" t="s">
        <v>61</v>
      </c>
      <c r="B113" s="26" t="s">
        <v>362</v>
      </c>
      <c r="C113" s="24" t="s">
        <v>202</v>
      </c>
      <c r="D113" s="24" t="s">
        <v>204</v>
      </c>
      <c r="E113" s="24" t="s">
        <v>31</v>
      </c>
      <c r="F113" s="68">
        <v>7.1</v>
      </c>
      <c r="G113" s="68"/>
      <c r="H113" s="24"/>
      <c r="I113" s="65" t="str">
        <f>LEFT(Tabel1[[#This Row],[Ruumi tüüp (TALO Tüüpruumide nimestik)]],2)</f>
        <v>59</v>
      </c>
      <c r="J113" s="25" t="s">
        <v>190</v>
      </c>
      <c r="K113" s="24" t="s">
        <v>251</v>
      </c>
      <c r="L113" s="65" t="str">
        <f>IFERROR(VLOOKUP(Tabel1[[#This Row],[Üürnik]],'Lepingu lisa'!$AW$3:$AX$22,2,FALSE),"")</f>
        <v>PALDISKI MNT _03</v>
      </c>
      <c r="M113" s="65" t="str">
        <f>IFERROR(VLOOKUP(Tabel1[[#This Row],[Jaotus]],Tabelid!L:M,2,FALSE),"")</f>
        <v>NONE</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3">
      <c r="A114" s="24" t="s">
        <v>61</v>
      </c>
      <c r="B114" s="26" t="s">
        <v>363</v>
      </c>
      <c r="C114" s="24" t="s">
        <v>202</v>
      </c>
      <c r="D114" s="24" t="s">
        <v>204</v>
      </c>
      <c r="E114" s="24" t="s">
        <v>31</v>
      </c>
      <c r="F114" s="68">
        <v>8.8000000000000007</v>
      </c>
      <c r="G114" s="68"/>
      <c r="H114" s="24"/>
      <c r="I114" s="65" t="str">
        <f>LEFT(Tabel1[[#This Row],[Ruumi tüüp (TALO Tüüpruumide nimestik)]],2)</f>
        <v>59</v>
      </c>
      <c r="J114" s="25" t="s">
        <v>190</v>
      </c>
      <c r="K114" s="24" t="s">
        <v>251</v>
      </c>
      <c r="L114" s="65" t="str">
        <f>IFERROR(VLOOKUP(Tabel1[[#This Row],[Üürnik]],'Lepingu lisa'!$AW$3:$AX$22,2,FALSE),"")</f>
        <v>PALDISKI MNT _03</v>
      </c>
      <c r="M114" s="65" t="str">
        <f>IFERROR(VLOOKUP(Tabel1[[#This Row],[Jaotus]],Tabelid!L:M,2,FALSE),"")</f>
        <v>NONE</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3">
      <c r="A115" s="24" t="s">
        <v>61</v>
      </c>
      <c r="B115" s="26" t="s">
        <v>364</v>
      </c>
      <c r="C115" s="24" t="s">
        <v>202</v>
      </c>
      <c r="D115" s="24" t="s">
        <v>81</v>
      </c>
      <c r="E115" s="24" t="s">
        <v>52</v>
      </c>
      <c r="F115" s="68">
        <v>71</v>
      </c>
      <c r="G115" s="68"/>
      <c r="H115" s="24"/>
      <c r="I115" s="65" t="str">
        <f>LEFT(Tabel1[[#This Row],[Ruumi tüüp (TALO Tüüpruumide nimestik)]],2)</f>
        <v>91</v>
      </c>
      <c r="J115" s="25" t="s">
        <v>190</v>
      </c>
      <c r="K115" s="24" t="s">
        <v>251</v>
      </c>
      <c r="L115" s="65" t="str">
        <f>IFERROR(VLOOKUP(Tabel1[[#This Row],[Üürnik]],'Lepingu lisa'!$AW$3:$AX$22,2,FALSE),"")</f>
        <v>PALDISKI MNT _03</v>
      </c>
      <c r="M115" s="65" t="str">
        <f>IFERROR(VLOOKUP(Tabel1[[#This Row],[Jaotus]],Tabelid!L:M,2,FALSE),"")</f>
        <v>NONE</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3">
      <c r="A116" s="24" t="s">
        <v>61</v>
      </c>
      <c r="B116" s="26" t="s">
        <v>365</v>
      </c>
      <c r="C116" s="24" t="s">
        <v>202</v>
      </c>
      <c r="D116" s="24" t="s">
        <v>95</v>
      </c>
      <c r="E116" s="24" t="s">
        <v>18</v>
      </c>
      <c r="F116" s="68">
        <v>28.3</v>
      </c>
      <c r="G116" s="68"/>
      <c r="H116" s="24"/>
      <c r="I116" s="65" t="str">
        <f>LEFT(Tabel1[[#This Row],[Ruumi tüüp (TALO Tüüpruumide nimestik)]],2)</f>
        <v>36</v>
      </c>
      <c r="J116" s="25" t="s">
        <v>190</v>
      </c>
      <c r="K116" s="24" t="s">
        <v>251</v>
      </c>
      <c r="L116" s="65" t="str">
        <f>IFERROR(VLOOKUP(Tabel1[[#This Row],[Üürnik]],'Lepingu lisa'!$AW$3:$AX$22,2,FALSE),"")</f>
        <v>PALDISKI MNT _03</v>
      </c>
      <c r="M116" s="65" t="str">
        <f>IFERROR(VLOOKUP(Tabel1[[#This Row],[Jaotus]],Tabelid!L:M,2,FALSE),"")</f>
        <v>NONE</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3">
      <c r="A117" s="24" t="s">
        <v>61</v>
      </c>
      <c r="B117" s="26" t="s">
        <v>366</v>
      </c>
      <c r="C117" s="24" t="s">
        <v>202</v>
      </c>
      <c r="D117" s="24" t="s">
        <v>80</v>
      </c>
      <c r="E117" s="24" t="s">
        <v>38</v>
      </c>
      <c r="F117" s="68">
        <v>4.5</v>
      </c>
      <c r="G117" s="68"/>
      <c r="H117" s="24"/>
      <c r="I117" s="65" t="str">
        <f>LEFT(Tabel1[[#This Row],[Ruumi tüüp (TALO Tüüpruumide nimestik)]],2)</f>
        <v>73</v>
      </c>
      <c r="J117" s="25" t="s">
        <v>190</v>
      </c>
      <c r="K117" s="24" t="s">
        <v>251</v>
      </c>
      <c r="L117" s="65" t="str">
        <f>IFERROR(VLOOKUP(Tabel1[[#This Row],[Üürnik]],'Lepingu lisa'!$AW$3:$AX$22,2,FALSE),"")</f>
        <v>PALDISKI MNT _03</v>
      </c>
      <c r="M117" s="65" t="str">
        <f>IFERROR(VLOOKUP(Tabel1[[#This Row],[Jaotus]],Tabelid!L:M,2,FALSE),"")</f>
        <v>NONE</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3">
      <c r="A118" s="24" t="s">
        <v>61</v>
      </c>
      <c r="B118" s="26" t="s">
        <v>367</v>
      </c>
      <c r="C118" s="24" t="s">
        <v>197</v>
      </c>
      <c r="D118" s="24" t="s">
        <v>92</v>
      </c>
      <c r="E118" s="24" t="s">
        <v>56</v>
      </c>
      <c r="F118" s="68">
        <v>4.4000000000000004</v>
      </c>
      <c r="G118" s="68"/>
      <c r="H118" s="24"/>
      <c r="I118" s="65" t="str">
        <f>LEFT(Tabel1[[#This Row],[Ruumi tüüp (TALO Tüüpruumide nimestik)]],2)</f>
        <v>97</v>
      </c>
      <c r="J118" s="25"/>
      <c r="K118" s="24"/>
      <c r="L118" s="65" t="str">
        <f>IFERROR(VLOOKUP(Tabel1[[#This Row],[Üürnik]],'Lepingu lisa'!$AW$3:$AX$22,2,FALSE),"")</f>
        <v/>
      </c>
      <c r="M118" s="65" t="str">
        <f>IFERROR(VLOOKUP(Tabel1[[#This Row],[Jaotus]],Tabelid!L:M,2,FALSE),"")</f>
        <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3">
      <c r="A119" s="24" t="s">
        <v>61</v>
      </c>
      <c r="B119" s="26" t="s">
        <v>368</v>
      </c>
      <c r="C119" s="24" t="s">
        <v>202</v>
      </c>
      <c r="D119" s="24" t="s">
        <v>95</v>
      </c>
      <c r="E119" s="24" t="s">
        <v>18</v>
      </c>
      <c r="F119" s="68">
        <v>6.4</v>
      </c>
      <c r="G119" s="68"/>
      <c r="H119" s="24"/>
      <c r="I119" s="65" t="str">
        <f>LEFT(Tabel1[[#This Row],[Ruumi tüüp (TALO Tüüpruumide nimestik)]],2)</f>
        <v>36</v>
      </c>
      <c r="J119" s="25" t="s">
        <v>190</v>
      </c>
      <c r="K119" s="24" t="s">
        <v>251</v>
      </c>
      <c r="L119" s="65" t="str">
        <f>IFERROR(VLOOKUP(Tabel1[[#This Row],[Üürnik]],'Lepingu lisa'!$AW$3:$AX$22,2,FALSE),"")</f>
        <v>PALDISKI MNT _03</v>
      </c>
      <c r="M119" s="65" t="str">
        <f>IFERROR(VLOOKUP(Tabel1[[#This Row],[Jaotus]],Tabelid!L:M,2,FALSE),"")</f>
        <v>NONE</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3">
      <c r="A120" s="24" t="s">
        <v>61</v>
      </c>
      <c r="B120" s="26" t="s">
        <v>369</v>
      </c>
      <c r="C120" s="24" t="s">
        <v>202</v>
      </c>
      <c r="D120" s="24" t="s">
        <v>204</v>
      </c>
      <c r="E120" s="24" t="s">
        <v>31</v>
      </c>
      <c r="F120" s="68">
        <v>10.9</v>
      </c>
      <c r="G120" s="68"/>
      <c r="H120" s="24"/>
      <c r="I120" s="65" t="str">
        <f>LEFT(Tabel1[[#This Row],[Ruumi tüüp (TALO Tüüpruumide nimestik)]],2)</f>
        <v>59</v>
      </c>
      <c r="J120" s="25" t="s">
        <v>190</v>
      </c>
      <c r="K120" s="24" t="s">
        <v>251</v>
      </c>
      <c r="L120" s="65" t="str">
        <f>IFERROR(VLOOKUP(Tabel1[[#This Row],[Üürnik]],'Lepingu lisa'!$AW$3:$AX$22,2,FALSE),"")</f>
        <v>PALDISKI MNT _03</v>
      </c>
      <c r="M120" s="65" t="str">
        <f>IFERROR(VLOOKUP(Tabel1[[#This Row],[Jaotus]],Tabelid!L:M,2,FALSE),"")</f>
        <v>NONE</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3">
      <c r="A121" s="24" t="s">
        <v>61</v>
      </c>
      <c r="B121" s="26" t="s">
        <v>370</v>
      </c>
      <c r="C121" s="24" t="s">
        <v>202</v>
      </c>
      <c r="D121" s="24" t="s">
        <v>204</v>
      </c>
      <c r="E121" s="24" t="s">
        <v>31</v>
      </c>
      <c r="F121" s="68">
        <v>15.4</v>
      </c>
      <c r="G121" s="68"/>
      <c r="H121" s="24"/>
      <c r="I121" s="65" t="str">
        <f>LEFT(Tabel1[[#This Row],[Ruumi tüüp (TALO Tüüpruumide nimestik)]],2)</f>
        <v>59</v>
      </c>
      <c r="J121" s="25" t="s">
        <v>190</v>
      </c>
      <c r="K121" s="24" t="s">
        <v>251</v>
      </c>
      <c r="L121" s="65" t="str">
        <f>IFERROR(VLOOKUP(Tabel1[[#This Row],[Üürnik]],'Lepingu lisa'!$AW$3:$AX$22,2,FALSE),"")</f>
        <v>PALDISKI MNT _03</v>
      </c>
      <c r="M121" s="65" t="str">
        <f>IFERROR(VLOOKUP(Tabel1[[#This Row],[Jaotus]],Tabelid!L:M,2,FALSE),"")</f>
        <v>NONE</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3">
      <c r="A122" s="24" t="s">
        <v>61</v>
      </c>
      <c r="B122" s="26" t="s">
        <v>371</v>
      </c>
      <c r="C122" s="24" t="s">
        <v>202</v>
      </c>
      <c r="D122" s="24" t="s">
        <v>204</v>
      </c>
      <c r="E122" s="24" t="s">
        <v>31</v>
      </c>
      <c r="F122" s="68">
        <v>9.6</v>
      </c>
      <c r="G122" s="68"/>
      <c r="H122" s="24"/>
      <c r="I122" s="65" t="str">
        <f>LEFT(Tabel1[[#This Row],[Ruumi tüüp (TALO Tüüpruumide nimestik)]],2)</f>
        <v>59</v>
      </c>
      <c r="J122" s="25" t="s">
        <v>190</v>
      </c>
      <c r="K122" s="24" t="s">
        <v>251</v>
      </c>
      <c r="L122" s="65" t="str">
        <f>IFERROR(VLOOKUP(Tabel1[[#This Row],[Üürnik]],'Lepingu lisa'!$AW$3:$AX$22,2,FALSE),"")</f>
        <v>PALDISKI MNT _03</v>
      </c>
      <c r="M122" s="65" t="str">
        <f>IFERROR(VLOOKUP(Tabel1[[#This Row],[Jaotus]],Tabelid!L:M,2,FALSE),"")</f>
        <v>NONE</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3">
      <c r="A123" s="24" t="s">
        <v>61</v>
      </c>
      <c r="B123" s="26" t="s">
        <v>372</v>
      </c>
      <c r="C123" s="24" t="s">
        <v>202</v>
      </c>
      <c r="D123" s="24" t="s">
        <v>204</v>
      </c>
      <c r="E123" s="24" t="s">
        <v>31</v>
      </c>
      <c r="F123" s="68">
        <v>9.4</v>
      </c>
      <c r="G123" s="68"/>
      <c r="H123" s="24"/>
      <c r="I123" s="65" t="str">
        <f>LEFT(Tabel1[[#This Row],[Ruumi tüüp (TALO Tüüpruumide nimestik)]],2)</f>
        <v>59</v>
      </c>
      <c r="J123" s="25" t="s">
        <v>190</v>
      </c>
      <c r="K123" s="24" t="s">
        <v>251</v>
      </c>
      <c r="L123" s="65" t="str">
        <f>IFERROR(VLOOKUP(Tabel1[[#This Row],[Üürnik]],'Lepingu lisa'!$AW$3:$AX$22,2,FALSE),"")</f>
        <v>PALDISKI MNT _03</v>
      </c>
      <c r="M123" s="65" t="str">
        <f>IFERROR(VLOOKUP(Tabel1[[#This Row],[Jaotus]],Tabelid!L:M,2,FALSE),"")</f>
        <v>NONE</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3">
      <c r="A124" s="24" t="s">
        <v>61</v>
      </c>
      <c r="B124" s="26" t="s">
        <v>373</v>
      </c>
      <c r="C124" s="24" t="s">
        <v>202</v>
      </c>
      <c r="D124" s="24" t="s">
        <v>143</v>
      </c>
      <c r="E124" s="24" t="s">
        <v>27</v>
      </c>
      <c r="F124" s="68">
        <v>5.4</v>
      </c>
      <c r="G124" s="68"/>
      <c r="H124" s="24"/>
      <c r="I124" s="65" t="str">
        <f>LEFT(Tabel1[[#This Row],[Ruumi tüüp (TALO Tüüpruumide nimestik)]],2)</f>
        <v>49</v>
      </c>
      <c r="J124" s="25" t="s">
        <v>190</v>
      </c>
      <c r="K124" s="24" t="s">
        <v>251</v>
      </c>
      <c r="L124" s="65" t="str">
        <f>IFERROR(VLOOKUP(Tabel1[[#This Row],[Üürnik]],'Lepingu lisa'!$AW$3:$AX$22,2,FALSE),"")</f>
        <v>PALDISKI MNT _03</v>
      </c>
      <c r="M124" s="65" t="str">
        <f>IFERROR(VLOOKUP(Tabel1[[#This Row],[Jaotus]],Tabelid!L:M,2,FALSE),"")</f>
        <v>NONE</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3">
      <c r="A125" s="24" t="s">
        <v>61</v>
      </c>
      <c r="B125" s="26" t="s">
        <v>374</v>
      </c>
      <c r="C125" s="24" t="s">
        <v>202</v>
      </c>
      <c r="D125" s="24" t="s">
        <v>204</v>
      </c>
      <c r="E125" s="24" t="s">
        <v>31</v>
      </c>
      <c r="F125" s="68">
        <v>11.9</v>
      </c>
      <c r="G125" s="68"/>
      <c r="H125" s="24"/>
      <c r="I125" s="65" t="str">
        <f>LEFT(Tabel1[[#This Row],[Ruumi tüüp (TALO Tüüpruumide nimestik)]],2)</f>
        <v>59</v>
      </c>
      <c r="J125" s="25" t="s">
        <v>190</v>
      </c>
      <c r="K125" s="24" t="s">
        <v>251</v>
      </c>
      <c r="L125" s="65" t="str">
        <f>IFERROR(VLOOKUP(Tabel1[[#This Row],[Üürnik]],'Lepingu lisa'!$AW$3:$AX$22,2,FALSE),"")</f>
        <v>PALDISKI MNT _03</v>
      </c>
      <c r="M125" s="65" t="str">
        <f>IFERROR(VLOOKUP(Tabel1[[#This Row],[Jaotus]],Tabelid!L:M,2,FALSE),"")</f>
        <v>NONE</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3">
      <c r="A126" s="24" t="s">
        <v>61</v>
      </c>
      <c r="B126" s="26" t="s">
        <v>375</v>
      </c>
      <c r="C126" s="24" t="s">
        <v>202</v>
      </c>
      <c r="D126" s="24" t="s">
        <v>204</v>
      </c>
      <c r="E126" s="24" t="s">
        <v>31</v>
      </c>
      <c r="F126" s="68">
        <v>12.2</v>
      </c>
      <c r="G126" s="68"/>
      <c r="H126" s="24"/>
      <c r="I126" s="65" t="str">
        <f>LEFT(Tabel1[[#This Row],[Ruumi tüüp (TALO Tüüpruumide nimestik)]],2)</f>
        <v>59</v>
      </c>
      <c r="J126" s="25" t="s">
        <v>190</v>
      </c>
      <c r="K126" s="24" t="s">
        <v>251</v>
      </c>
      <c r="L126" s="65" t="str">
        <f>IFERROR(VLOOKUP(Tabel1[[#This Row],[Üürnik]],'Lepingu lisa'!$AW$3:$AX$22,2,FALSE),"")</f>
        <v>PALDISKI MNT _03</v>
      </c>
      <c r="M126" s="65" t="str">
        <f>IFERROR(VLOOKUP(Tabel1[[#This Row],[Jaotus]],Tabelid!L:M,2,FALSE),"")</f>
        <v>NONE</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3">
      <c r="A127" s="24" t="s">
        <v>61</v>
      </c>
      <c r="B127" s="26" t="s">
        <v>376</v>
      </c>
      <c r="C127" s="24" t="s">
        <v>202</v>
      </c>
      <c r="D127" s="24" t="s">
        <v>95</v>
      </c>
      <c r="E127" s="24" t="s">
        <v>18</v>
      </c>
      <c r="F127" s="68">
        <v>10.5</v>
      </c>
      <c r="G127" s="68"/>
      <c r="H127" s="24"/>
      <c r="I127" s="65" t="str">
        <f>LEFT(Tabel1[[#This Row],[Ruumi tüüp (TALO Tüüpruumide nimestik)]],2)</f>
        <v>36</v>
      </c>
      <c r="J127" s="25" t="s">
        <v>190</v>
      </c>
      <c r="K127" s="24" t="s">
        <v>251</v>
      </c>
      <c r="L127" s="65" t="str">
        <f>IFERROR(VLOOKUP(Tabel1[[#This Row],[Üürnik]],'Lepingu lisa'!$AW$3:$AX$22,2,FALSE),"")</f>
        <v>PALDISKI MNT _03</v>
      </c>
      <c r="M127" s="65" t="str">
        <f>IFERROR(VLOOKUP(Tabel1[[#This Row],[Jaotus]],Tabelid!L:M,2,FALSE),"")</f>
        <v>NONE</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3">
      <c r="A128" s="24" t="s">
        <v>61</v>
      </c>
      <c r="B128" s="26" t="s">
        <v>377</v>
      </c>
      <c r="C128" s="24" t="s">
        <v>202</v>
      </c>
      <c r="D128" s="24" t="s">
        <v>95</v>
      </c>
      <c r="E128" s="24" t="s">
        <v>18</v>
      </c>
      <c r="F128" s="68">
        <v>8.6</v>
      </c>
      <c r="G128" s="68"/>
      <c r="H128" s="24"/>
      <c r="I128" s="65" t="str">
        <f>LEFT(Tabel1[[#This Row],[Ruumi tüüp (TALO Tüüpruumide nimestik)]],2)</f>
        <v>36</v>
      </c>
      <c r="J128" s="25" t="s">
        <v>190</v>
      </c>
      <c r="K128" s="24" t="s">
        <v>251</v>
      </c>
      <c r="L128" s="65" t="str">
        <f>IFERROR(VLOOKUP(Tabel1[[#This Row],[Üürnik]],'Lepingu lisa'!$AW$3:$AX$22,2,FALSE),"")</f>
        <v>PALDISKI MNT _03</v>
      </c>
      <c r="M128" s="65" t="str">
        <f>IFERROR(VLOOKUP(Tabel1[[#This Row],[Jaotus]],Tabelid!L:M,2,FALSE),"")</f>
        <v>NONE</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3">
      <c r="A129" s="24" t="s">
        <v>61</v>
      </c>
      <c r="B129" s="26" t="s">
        <v>378</v>
      </c>
      <c r="C129" s="24" t="s">
        <v>202</v>
      </c>
      <c r="D129" s="24" t="s">
        <v>95</v>
      </c>
      <c r="E129" s="24" t="s">
        <v>18</v>
      </c>
      <c r="F129" s="68">
        <v>11.3</v>
      </c>
      <c r="G129" s="68"/>
      <c r="H129" s="24"/>
      <c r="I129" s="65" t="str">
        <f>LEFT(Tabel1[[#This Row],[Ruumi tüüp (TALO Tüüpruumide nimestik)]],2)</f>
        <v>36</v>
      </c>
      <c r="J129" s="25" t="s">
        <v>190</v>
      </c>
      <c r="K129" s="24" t="s">
        <v>251</v>
      </c>
      <c r="L129" s="65" t="str">
        <f>IFERROR(VLOOKUP(Tabel1[[#This Row],[Üürnik]],'Lepingu lisa'!$AW$3:$AX$22,2,FALSE),"")</f>
        <v>PALDISKI MNT _03</v>
      </c>
      <c r="M129" s="65" t="str">
        <f>IFERROR(VLOOKUP(Tabel1[[#This Row],[Jaotus]],Tabelid!L:M,2,FALSE),"")</f>
        <v>NONE</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3">
      <c r="A130" s="24" t="s">
        <v>61</v>
      </c>
      <c r="B130" s="26" t="s">
        <v>379</v>
      </c>
      <c r="C130" s="24" t="s">
        <v>202</v>
      </c>
      <c r="D130" s="24" t="s">
        <v>143</v>
      </c>
      <c r="E130" s="24" t="s">
        <v>27</v>
      </c>
      <c r="F130" s="68">
        <v>4.5999999999999996</v>
      </c>
      <c r="G130" s="68"/>
      <c r="H130" s="24"/>
      <c r="I130" s="65" t="str">
        <f>LEFT(Tabel1[[#This Row],[Ruumi tüüp (TALO Tüüpruumide nimestik)]],2)</f>
        <v>49</v>
      </c>
      <c r="J130" s="25" t="s">
        <v>190</v>
      </c>
      <c r="K130" s="24" t="s">
        <v>251</v>
      </c>
      <c r="L130" s="65" t="str">
        <f>IFERROR(VLOOKUP(Tabel1[[#This Row],[Üürnik]],'Lepingu lisa'!$AW$3:$AX$22,2,FALSE),"")</f>
        <v>PALDISKI MNT _03</v>
      </c>
      <c r="M130" s="65" t="str">
        <f>IFERROR(VLOOKUP(Tabel1[[#This Row],[Jaotus]],Tabelid!L:M,2,FALSE),"")</f>
        <v>NONE</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3">
      <c r="A131" s="24" t="s">
        <v>61</v>
      </c>
      <c r="B131" s="26" t="s">
        <v>380</v>
      </c>
      <c r="C131" s="24" t="s">
        <v>202</v>
      </c>
      <c r="D131" s="24" t="s">
        <v>95</v>
      </c>
      <c r="E131" s="24" t="s">
        <v>18</v>
      </c>
      <c r="F131" s="68">
        <v>11.4</v>
      </c>
      <c r="G131" s="68"/>
      <c r="H131" s="24"/>
      <c r="I131" s="65" t="str">
        <f>LEFT(Tabel1[[#This Row],[Ruumi tüüp (TALO Tüüpruumide nimestik)]],2)</f>
        <v>36</v>
      </c>
      <c r="J131" s="25" t="s">
        <v>190</v>
      </c>
      <c r="K131" s="24" t="s">
        <v>251</v>
      </c>
      <c r="L131" s="65" t="str">
        <f>IFERROR(VLOOKUP(Tabel1[[#This Row],[Üürnik]],'Lepingu lisa'!$AW$3:$AX$22,2,FALSE),"")</f>
        <v>PALDISKI MNT _03</v>
      </c>
      <c r="M131" s="65" t="str">
        <f>IFERROR(VLOOKUP(Tabel1[[#This Row],[Jaotus]],Tabelid!L:M,2,FALSE),"")</f>
        <v>NONE</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3">
      <c r="A132" s="24" t="s">
        <v>61</v>
      </c>
      <c r="B132" s="26" t="s">
        <v>381</v>
      </c>
      <c r="C132" s="24" t="s">
        <v>202</v>
      </c>
      <c r="D132" s="24" t="s">
        <v>98</v>
      </c>
      <c r="E132" s="24" t="s">
        <v>11</v>
      </c>
      <c r="F132" s="68">
        <v>20.399999999999999</v>
      </c>
      <c r="G132" s="68"/>
      <c r="H132" s="24"/>
      <c r="I132" s="65" t="str">
        <f>LEFT(Tabel1[[#This Row],[Ruumi tüüp (TALO Tüüpruumide nimestik)]],2)</f>
        <v>21</v>
      </c>
      <c r="J132" s="25" t="s">
        <v>190</v>
      </c>
      <c r="K132" s="24" t="s">
        <v>251</v>
      </c>
      <c r="L132" s="65" t="str">
        <f>IFERROR(VLOOKUP(Tabel1[[#This Row],[Üürnik]],'Lepingu lisa'!$AW$3:$AX$22,2,FALSE),"")</f>
        <v>PALDISKI MNT _03</v>
      </c>
      <c r="M132" s="65" t="str">
        <f>IFERROR(VLOOKUP(Tabel1[[#This Row],[Jaotus]],Tabelid!L:M,2,FALSE),"")</f>
        <v>NONE</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3">
      <c r="A133" s="24" t="s">
        <v>61</v>
      </c>
      <c r="B133" s="26" t="s">
        <v>382</v>
      </c>
      <c r="C133" s="24" t="s">
        <v>164</v>
      </c>
      <c r="D133" s="24" t="s">
        <v>201</v>
      </c>
      <c r="E133" s="24" t="s">
        <v>53</v>
      </c>
      <c r="F133" s="68">
        <v>3.3</v>
      </c>
      <c r="G133" s="68"/>
      <c r="H133" s="24"/>
      <c r="I133" s="65" t="str">
        <f>LEFT(Tabel1[[#This Row],[Ruumi tüüp (TALO Tüüpruumide nimestik)]],2)</f>
        <v>92</v>
      </c>
      <c r="J133" s="25"/>
      <c r="K133" s="24"/>
      <c r="L133" s="65" t="str">
        <f>IFERROR(VLOOKUP(Tabel1[[#This Row],[Üürnik]],'Lepingu lisa'!$AW$3:$AX$22,2,FALSE),"")</f>
        <v/>
      </c>
      <c r="M133" s="65" t="str">
        <f>IFERROR(VLOOKUP(Tabel1[[#This Row],[Jaotus]],Tabelid!L:M,2,FALSE),"")</f>
        <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3">
      <c r="A134" s="24" t="s">
        <v>61</v>
      </c>
      <c r="B134" s="26" t="s">
        <v>383</v>
      </c>
      <c r="C134" s="24" t="s">
        <v>164</v>
      </c>
      <c r="D134" s="24" t="s">
        <v>201</v>
      </c>
      <c r="E134" s="24" t="s">
        <v>53</v>
      </c>
      <c r="F134" s="68">
        <v>3.2</v>
      </c>
      <c r="G134" s="68"/>
      <c r="H134" s="24"/>
      <c r="I134" s="65" t="str">
        <f>LEFT(Tabel1[[#This Row],[Ruumi tüüp (TALO Tüüpruumide nimestik)]],2)</f>
        <v>92</v>
      </c>
      <c r="J134" s="25"/>
      <c r="K134" s="24"/>
      <c r="L134" s="65" t="str">
        <f>IFERROR(VLOOKUP(Tabel1[[#This Row],[Üürnik]],'Lepingu lisa'!$AW$3:$AX$22,2,FALSE),"")</f>
        <v/>
      </c>
      <c r="M134" s="65" t="str">
        <f>IFERROR(VLOOKUP(Tabel1[[#This Row],[Jaotus]],Tabelid!L:M,2,FALSE),"")</f>
        <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3">
      <c r="A135" s="24" t="s">
        <v>61</v>
      </c>
      <c r="B135" s="26" t="s">
        <v>384</v>
      </c>
      <c r="C135" s="24" t="s">
        <v>164</v>
      </c>
      <c r="D135" s="24" t="s">
        <v>103</v>
      </c>
      <c r="E135" s="24" t="s">
        <v>53</v>
      </c>
      <c r="F135" s="68">
        <v>0.4</v>
      </c>
      <c r="G135" s="68"/>
      <c r="H135" s="24"/>
      <c r="I135" s="65" t="str">
        <f>LEFT(Tabel1[[#This Row],[Ruumi tüüp (TALO Tüüpruumide nimestik)]],2)</f>
        <v>92</v>
      </c>
      <c r="J135" s="25"/>
      <c r="K135" s="24"/>
      <c r="L135" s="65" t="str">
        <f>IFERROR(VLOOKUP(Tabel1[[#This Row],[Üürnik]],'Lepingu lisa'!$AW$3:$AX$22,2,FALSE),"")</f>
        <v/>
      </c>
      <c r="M135" s="65" t="str">
        <f>IFERROR(VLOOKUP(Tabel1[[#This Row],[Jaotus]],Tabelid!L:M,2,FALSE),"")</f>
        <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3">
      <c r="A136" s="24" t="s">
        <v>61</v>
      </c>
      <c r="B136" s="26" t="s">
        <v>385</v>
      </c>
      <c r="C136" s="24" t="s">
        <v>164</v>
      </c>
      <c r="D136" s="24" t="s">
        <v>103</v>
      </c>
      <c r="E136" s="24" t="s">
        <v>53</v>
      </c>
      <c r="F136" s="68">
        <v>0.9</v>
      </c>
      <c r="G136" s="68"/>
      <c r="H136" s="24"/>
      <c r="I136" s="65" t="str">
        <f>LEFT(Tabel1[[#This Row],[Ruumi tüüp (TALO Tüüpruumide nimestik)]],2)</f>
        <v>92</v>
      </c>
      <c r="J136" s="25"/>
      <c r="K136" s="24"/>
      <c r="L136" s="65" t="str">
        <f>IFERROR(VLOOKUP(Tabel1[[#This Row],[Üürnik]],'Lepingu lisa'!$AW$3:$AX$22,2,FALSE),"")</f>
        <v/>
      </c>
      <c r="M136" s="65" t="str">
        <f>IFERROR(VLOOKUP(Tabel1[[#This Row],[Jaotus]],Tabelid!L:M,2,FALSE),"")</f>
        <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3">
      <c r="A137" s="24" t="s">
        <v>61</v>
      </c>
      <c r="B137" s="26" t="s">
        <v>386</v>
      </c>
      <c r="C137" s="24" t="s">
        <v>164</v>
      </c>
      <c r="D137" s="24" t="s">
        <v>103</v>
      </c>
      <c r="E137" s="24" t="s">
        <v>53</v>
      </c>
      <c r="F137" s="68">
        <v>0.9</v>
      </c>
      <c r="G137" s="68"/>
      <c r="H137" s="24"/>
      <c r="I137" s="65" t="str">
        <f>LEFT(Tabel1[[#This Row],[Ruumi tüüp (TALO Tüüpruumide nimestik)]],2)</f>
        <v>92</v>
      </c>
      <c r="J137" s="25"/>
      <c r="K137" s="24"/>
      <c r="L137" s="65" t="str">
        <f>IFERROR(VLOOKUP(Tabel1[[#This Row],[Üürnik]],'Lepingu lisa'!$AW$3:$AX$22,2,FALSE),"")</f>
        <v/>
      </c>
      <c r="M137" s="65" t="str">
        <f>IFERROR(VLOOKUP(Tabel1[[#This Row],[Jaotus]],Tabelid!L:M,2,FALSE),"")</f>
        <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3">
      <c r="A138" s="24" t="s">
        <v>61</v>
      </c>
      <c r="B138" s="26" t="s">
        <v>387</v>
      </c>
      <c r="C138" s="24" t="s">
        <v>164</v>
      </c>
      <c r="D138" s="24" t="s">
        <v>103</v>
      </c>
      <c r="E138" s="24" t="s">
        <v>53</v>
      </c>
      <c r="F138" s="68">
        <v>1.8</v>
      </c>
      <c r="G138" s="68"/>
      <c r="H138" s="24"/>
      <c r="I138" s="65" t="str">
        <f>LEFT(Tabel1[[#This Row],[Ruumi tüüp (TALO Tüüpruumide nimestik)]],2)</f>
        <v>92</v>
      </c>
      <c r="J138" s="25"/>
      <c r="K138" s="24"/>
      <c r="L138" s="65" t="str">
        <f>IFERROR(VLOOKUP(Tabel1[[#This Row],[Üürnik]],'Lepingu lisa'!$AW$3:$AX$22,2,FALSE),"")</f>
        <v/>
      </c>
      <c r="M138" s="65" t="str">
        <f>IFERROR(VLOOKUP(Tabel1[[#This Row],[Jaotus]],Tabelid!L:M,2,FALSE),"")</f>
        <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3">
      <c r="A139" s="24" t="s">
        <v>61</v>
      </c>
      <c r="B139" s="26" t="s">
        <v>388</v>
      </c>
      <c r="C139" s="24" t="s">
        <v>164</v>
      </c>
      <c r="D139" s="24" t="s">
        <v>103</v>
      </c>
      <c r="E139" s="24" t="s">
        <v>53</v>
      </c>
      <c r="F139" s="68">
        <v>3</v>
      </c>
      <c r="G139" s="68"/>
      <c r="H139" s="24"/>
      <c r="I139" s="65" t="str">
        <f>LEFT(Tabel1[[#This Row],[Ruumi tüüp (TALO Tüüpruumide nimestik)]],2)</f>
        <v>92</v>
      </c>
      <c r="J139" s="25"/>
      <c r="K139" s="24"/>
      <c r="L139" s="65" t="str">
        <f>IFERROR(VLOOKUP(Tabel1[[#This Row],[Üürnik]],'Lepingu lisa'!$AW$3:$AX$22,2,FALSE),"")</f>
        <v/>
      </c>
      <c r="M139" s="65" t="str">
        <f>IFERROR(VLOOKUP(Tabel1[[#This Row],[Jaotus]],Tabelid!L:M,2,FALSE),"")</f>
        <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3">
      <c r="A140" s="24" t="s">
        <v>61</v>
      </c>
      <c r="B140" s="26" t="s">
        <v>389</v>
      </c>
      <c r="C140" s="24" t="s">
        <v>164</v>
      </c>
      <c r="D140" s="24" t="s">
        <v>103</v>
      </c>
      <c r="E140" s="24" t="s">
        <v>53</v>
      </c>
      <c r="F140" s="68">
        <v>3.2</v>
      </c>
      <c r="G140" s="68"/>
      <c r="H140" s="24"/>
      <c r="I140" s="65" t="str">
        <f>LEFT(Tabel1[[#This Row],[Ruumi tüüp (TALO Tüüpruumide nimestik)]],2)</f>
        <v>92</v>
      </c>
      <c r="J140" s="25"/>
      <c r="K140" s="24"/>
      <c r="L140" s="65" t="str">
        <f>IFERROR(VLOOKUP(Tabel1[[#This Row],[Üürnik]],'Lepingu lisa'!$AW$3:$AX$22,2,FALSE),"")</f>
        <v/>
      </c>
      <c r="M140" s="65" t="str">
        <f>IFERROR(VLOOKUP(Tabel1[[#This Row],[Jaotus]],Tabelid!L:M,2,FALSE),"")</f>
        <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3">
      <c r="A141" s="24" t="s">
        <v>61</v>
      </c>
      <c r="B141" s="26" t="s">
        <v>390</v>
      </c>
      <c r="C141" s="24" t="s">
        <v>164</v>
      </c>
      <c r="D141" s="24" t="s">
        <v>103</v>
      </c>
      <c r="E141" s="24" t="s">
        <v>53</v>
      </c>
      <c r="F141" s="68">
        <v>0.7</v>
      </c>
      <c r="G141" s="68"/>
      <c r="H141" s="24"/>
      <c r="I141" s="65" t="str">
        <f>LEFT(Tabel1[[#This Row],[Ruumi tüüp (TALO Tüüpruumide nimestik)]],2)</f>
        <v>92</v>
      </c>
      <c r="J141" s="25"/>
      <c r="K141" s="24"/>
      <c r="L141" s="65" t="str">
        <f>IFERROR(VLOOKUP(Tabel1[[#This Row],[Üürnik]],'Lepingu lisa'!$AW$3:$AX$22,2,FALSE),"")</f>
        <v/>
      </c>
      <c r="M141" s="65" t="str">
        <f>IFERROR(VLOOKUP(Tabel1[[#This Row],[Jaotus]],Tabelid!L:M,2,FALSE),"")</f>
        <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3">
      <c r="A142" s="24" t="s">
        <v>62</v>
      </c>
      <c r="B142" s="26" t="s">
        <v>391</v>
      </c>
      <c r="C142" s="24" t="s">
        <v>164</v>
      </c>
      <c r="D142" s="24" t="s">
        <v>201</v>
      </c>
      <c r="E142" s="24" t="s">
        <v>53</v>
      </c>
      <c r="F142" s="68">
        <v>12.6</v>
      </c>
      <c r="G142" s="68"/>
      <c r="H142" s="24"/>
      <c r="I142" s="65" t="str">
        <f>LEFT(Tabel1[[#This Row],[Ruumi tüüp (TALO Tüüpruumide nimestik)]],2)</f>
        <v>92</v>
      </c>
      <c r="J142" s="25"/>
      <c r="K142" s="24"/>
      <c r="L142" s="65" t="str">
        <f>IFERROR(VLOOKUP(Tabel1[[#This Row],[Üürnik]],'Lepingu lisa'!$AW$3:$AX$22,2,FALSE),"")</f>
        <v/>
      </c>
      <c r="M142" s="65" t="str">
        <f>IFERROR(VLOOKUP(Tabel1[[#This Row],[Jaotus]],Tabelid!L:M,2,FALSE),"")</f>
        <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3">
      <c r="A143" s="24" t="s">
        <v>62</v>
      </c>
      <c r="B143" s="26" t="s">
        <v>392</v>
      </c>
      <c r="C143" s="24" t="s">
        <v>202</v>
      </c>
      <c r="D143" s="24" t="s">
        <v>203</v>
      </c>
      <c r="E143" s="24" t="s">
        <v>52</v>
      </c>
      <c r="F143" s="68">
        <v>19</v>
      </c>
      <c r="G143" s="68"/>
      <c r="H143" s="24"/>
      <c r="I143" s="65" t="str">
        <f>LEFT(Tabel1[[#This Row],[Ruumi tüüp (TALO Tüüpruumide nimestik)]],2)</f>
        <v>91</v>
      </c>
      <c r="J143" s="25" t="s">
        <v>190</v>
      </c>
      <c r="K143" s="24" t="s">
        <v>251</v>
      </c>
      <c r="L143" s="65" t="str">
        <f>IFERROR(VLOOKUP(Tabel1[[#This Row],[Üürnik]],'Lepingu lisa'!$AW$3:$AX$22,2,FALSE),"")</f>
        <v>PALDISKI MNT _03</v>
      </c>
      <c r="M143" s="65" t="str">
        <f>IFERROR(VLOOKUP(Tabel1[[#This Row],[Jaotus]],Tabelid!L:M,2,FALSE),"")</f>
        <v>NONE</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3">
      <c r="A144" s="24" t="s">
        <v>62</v>
      </c>
      <c r="B144" s="26" t="s">
        <v>393</v>
      </c>
      <c r="C144" s="24" t="s">
        <v>164</v>
      </c>
      <c r="D144" s="24" t="s">
        <v>201</v>
      </c>
      <c r="E144" s="24" t="s">
        <v>53</v>
      </c>
      <c r="F144" s="68">
        <v>14.6</v>
      </c>
      <c r="G144" s="68"/>
      <c r="H144" s="24"/>
      <c r="I144" s="65" t="str">
        <f>LEFT(Tabel1[[#This Row],[Ruumi tüüp (TALO Tüüpruumide nimestik)]],2)</f>
        <v>92</v>
      </c>
      <c r="J144" s="25"/>
      <c r="K144" s="24"/>
      <c r="L144" s="65" t="str">
        <f>IFERROR(VLOOKUP(Tabel1[[#This Row],[Üürnik]],'Lepingu lisa'!$AW$3:$AX$22,2,FALSE),"")</f>
        <v/>
      </c>
      <c r="M144" s="65" t="str">
        <f>IFERROR(VLOOKUP(Tabel1[[#This Row],[Jaotus]],Tabelid!L:M,2,FALSE),"")</f>
        <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3">
      <c r="A145" s="24" t="s">
        <v>62</v>
      </c>
      <c r="B145" s="26" t="s">
        <v>394</v>
      </c>
      <c r="C145" s="24" t="s">
        <v>164</v>
      </c>
      <c r="D145" s="24" t="s">
        <v>201</v>
      </c>
      <c r="E145" s="24" t="s">
        <v>53</v>
      </c>
      <c r="F145" s="68">
        <v>14.6</v>
      </c>
      <c r="G145" s="68"/>
      <c r="H145" s="24"/>
      <c r="I145" s="65" t="str">
        <f>LEFT(Tabel1[[#This Row],[Ruumi tüüp (TALO Tüüpruumide nimestik)]],2)</f>
        <v>92</v>
      </c>
      <c r="J145" s="25"/>
      <c r="K145" s="24"/>
      <c r="L145" s="65" t="str">
        <f>IFERROR(VLOOKUP(Tabel1[[#This Row],[Üürnik]],'Lepingu lisa'!$AW$3:$AX$22,2,FALSE),"")</f>
        <v/>
      </c>
      <c r="M145" s="65" t="str">
        <f>IFERROR(VLOOKUP(Tabel1[[#This Row],[Jaotus]],Tabelid!L:M,2,FALSE),"")</f>
        <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3">
      <c r="A146" s="24" t="s">
        <v>62</v>
      </c>
      <c r="B146" s="26" t="s">
        <v>395</v>
      </c>
      <c r="C146" s="24" t="s">
        <v>202</v>
      </c>
      <c r="D146" s="24" t="s">
        <v>205</v>
      </c>
      <c r="E146" s="24" t="s">
        <v>11</v>
      </c>
      <c r="F146" s="68">
        <v>14.8</v>
      </c>
      <c r="G146" s="68"/>
      <c r="H146" s="24"/>
      <c r="I146" s="65" t="str">
        <f>LEFT(Tabel1[[#This Row],[Ruumi tüüp (TALO Tüüpruumide nimestik)]],2)</f>
        <v>21</v>
      </c>
      <c r="J146" s="25" t="s">
        <v>190</v>
      </c>
      <c r="K146" s="24" t="s">
        <v>251</v>
      </c>
      <c r="L146" s="65" t="str">
        <f>IFERROR(VLOOKUP(Tabel1[[#This Row],[Üürnik]],'Lepingu lisa'!$AW$3:$AX$22,2,FALSE),"")</f>
        <v>PALDISKI MNT _03</v>
      </c>
      <c r="M146" s="65" t="str">
        <f>IFERROR(VLOOKUP(Tabel1[[#This Row],[Jaotus]],Tabelid!L:M,2,FALSE),"")</f>
        <v>NONE</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3">
      <c r="A147" s="24" t="s">
        <v>62</v>
      </c>
      <c r="B147" s="26" t="s">
        <v>396</v>
      </c>
      <c r="C147" s="24" t="s">
        <v>202</v>
      </c>
      <c r="D147" s="24" t="s">
        <v>205</v>
      </c>
      <c r="E147" s="24" t="s">
        <v>11</v>
      </c>
      <c r="F147" s="68">
        <v>13.1</v>
      </c>
      <c r="G147" s="68"/>
      <c r="H147" s="24"/>
      <c r="I147" s="65" t="str">
        <f>LEFT(Tabel1[[#This Row],[Ruumi tüüp (TALO Tüüpruumide nimestik)]],2)</f>
        <v>21</v>
      </c>
      <c r="J147" s="25" t="s">
        <v>190</v>
      </c>
      <c r="K147" s="24" t="s">
        <v>251</v>
      </c>
      <c r="L147" s="65" t="str">
        <f>IFERROR(VLOOKUP(Tabel1[[#This Row],[Üürnik]],'Lepingu lisa'!$AW$3:$AX$22,2,FALSE),"")</f>
        <v>PALDISKI MNT _03</v>
      </c>
      <c r="M147" s="65" t="str">
        <f>IFERROR(VLOOKUP(Tabel1[[#This Row],[Jaotus]],Tabelid!L:M,2,FALSE),"")</f>
        <v>NONE</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3">
      <c r="A148" s="24" t="s">
        <v>62</v>
      </c>
      <c r="B148" s="26" t="s">
        <v>397</v>
      </c>
      <c r="C148" s="24" t="s">
        <v>202</v>
      </c>
      <c r="D148" s="24" t="s">
        <v>205</v>
      </c>
      <c r="E148" s="24" t="s">
        <v>11</v>
      </c>
      <c r="F148" s="68">
        <v>29.7</v>
      </c>
      <c r="G148" s="68"/>
      <c r="H148" s="24"/>
      <c r="I148" s="65" t="str">
        <f>LEFT(Tabel1[[#This Row],[Ruumi tüüp (TALO Tüüpruumide nimestik)]],2)</f>
        <v>21</v>
      </c>
      <c r="J148" s="25" t="s">
        <v>190</v>
      </c>
      <c r="K148" s="24" t="s">
        <v>251</v>
      </c>
      <c r="L148" s="65" t="str">
        <f>IFERROR(VLOOKUP(Tabel1[[#This Row],[Üürnik]],'Lepingu lisa'!$AW$3:$AX$22,2,FALSE),"")</f>
        <v>PALDISKI MNT _03</v>
      </c>
      <c r="M148" s="65" t="str">
        <f>IFERROR(VLOOKUP(Tabel1[[#This Row],[Jaotus]],Tabelid!L:M,2,FALSE),"")</f>
        <v>NONE</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3">
      <c r="A149" s="24" t="s">
        <v>62</v>
      </c>
      <c r="B149" s="26" t="s">
        <v>398</v>
      </c>
      <c r="C149" s="24" t="s">
        <v>202</v>
      </c>
      <c r="D149" s="24" t="s">
        <v>205</v>
      </c>
      <c r="E149" s="24" t="s">
        <v>11</v>
      </c>
      <c r="F149" s="68">
        <v>22.2</v>
      </c>
      <c r="G149" s="68"/>
      <c r="H149" s="24"/>
      <c r="I149" s="65" t="str">
        <f>LEFT(Tabel1[[#This Row],[Ruumi tüüp (TALO Tüüpruumide nimestik)]],2)</f>
        <v>21</v>
      </c>
      <c r="J149" s="25" t="s">
        <v>190</v>
      </c>
      <c r="K149" s="24" t="s">
        <v>251</v>
      </c>
      <c r="L149" s="65" t="str">
        <f>IFERROR(VLOOKUP(Tabel1[[#This Row],[Üürnik]],'Lepingu lisa'!$AW$3:$AX$22,2,FALSE),"")</f>
        <v>PALDISKI MNT _03</v>
      </c>
      <c r="M149" s="65" t="str">
        <f>IFERROR(VLOOKUP(Tabel1[[#This Row],[Jaotus]],Tabelid!L:M,2,FALSE),"")</f>
        <v>NONE</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3">
      <c r="A150" s="24" t="s">
        <v>62</v>
      </c>
      <c r="B150" s="26" t="s">
        <v>399</v>
      </c>
      <c r="C150" s="24" t="s">
        <v>202</v>
      </c>
      <c r="D150" s="24" t="s">
        <v>205</v>
      </c>
      <c r="E150" s="24" t="s">
        <v>11</v>
      </c>
      <c r="F150" s="68">
        <v>9.6</v>
      </c>
      <c r="G150" s="68"/>
      <c r="H150" s="24"/>
      <c r="I150" s="65" t="str">
        <f>LEFT(Tabel1[[#This Row],[Ruumi tüüp (TALO Tüüpruumide nimestik)]],2)</f>
        <v>21</v>
      </c>
      <c r="J150" s="25" t="s">
        <v>190</v>
      </c>
      <c r="K150" s="24" t="s">
        <v>251</v>
      </c>
      <c r="L150" s="65" t="str">
        <f>IFERROR(VLOOKUP(Tabel1[[#This Row],[Üürnik]],'Lepingu lisa'!$AW$3:$AX$22,2,FALSE),"")</f>
        <v>PALDISKI MNT _03</v>
      </c>
      <c r="M150" s="65" t="str">
        <f>IFERROR(VLOOKUP(Tabel1[[#This Row],[Jaotus]],Tabelid!L:M,2,FALSE),"")</f>
        <v>NONE</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3">
      <c r="A151" s="24" t="s">
        <v>62</v>
      </c>
      <c r="B151" s="26" t="s">
        <v>400</v>
      </c>
      <c r="C151" s="24" t="s">
        <v>202</v>
      </c>
      <c r="D151" s="24" t="s">
        <v>205</v>
      </c>
      <c r="E151" s="24" t="s">
        <v>11</v>
      </c>
      <c r="F151" s="68">
        <v>11.9</v>
      </c>
      <c r="G151" s="68"/>
      <c r="H151" s="24"/>
      <c r="I151" s="65" t="str">
        <f>LEFT(Tabel1[[#This Row],[Ruumi tüüp (TALO Tüüpruumide nimestik)]],2)</f>
        <v>21</v>
      </c>
      <c r="J151" s="25" t="s">
        <v>190</v>
      </c>
      <c r="K151" s="24" t="s">
        <v>251</v>
      </c>
      <c r="L151" s="65" t="str">
        <f>IFERROR(VLOOKUP(Tabel1[[#This Row],[Üürnik]],'Lepingu lisa'!$AW$3:$AX$22,2,FALSE),"")</f>
        <v>PALDISKI MNT _03</v>
      </c>
      <c r="M151" s="65" t="str">
        <f>IFERROR(VLOOKUP(Tabel1[[#This Row],[Jaotus]],Tabelid!L:M,2,FALSE),"")</f>
        <v>NONE</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3">
      <c r="A152" s="24" t="s">
        <v>62</v>
      </c>
      <c r="B152" s="26" t="s">
        <v>401</v>
      </c>
      <c r="C152" s="24" t="s">
        <v>202</v>
      </c>
      <c r="D152" s="24" t="s">
        <v>205</v>
      </c>
      <c r="E152" s="24" t="s">
        <v>11</v>
      </c>
      <c r="F152" s="68">
        <v>20.5</v>
      </c>
      <c r="G152" s="68"/>
      <c r="H152" s="24"/>
      <c r="I152" s="65" t="str">
        <f>LEFT(Tabel1[[#This Row],[Ruumi tüüp (TALO Tüüpruumide nimestik)]],2)</f>
        <v>21</v>
      </c>
      <c r="J152" s="25" t="s">
        <v>190</v>
      </c>
      <c r="K152" s="24" t="s">
        <v>251</v>
      </c>
      <c r="L152" s="65" t="str">
        <f>IFERROR(VLOOKUP(Tabel1[[#This Row],[Üürnik]],'Lepingu lisa'!$AW$3:$AX$22,2,FALSE),"")</f>
        <v>PALDISKI MNT _03</v>
      </c>
      <c r="M152" s="65" t="str">
        <f>IFERROR(VLOOKUP(Tabel1[[#This Row],[Jaotus]],Tabelid!L:M,2,FALSE),"")</f>
        <v>NONE</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3">
      <c r="A153" s="24" t="s">
        <v>62</v>
      </c>
      <c r="B153" s="26" t="s">
        <v>402</v>
      </c>
      <c r="C153" s="24" t="s">
        <v>202</v>
      </c>
      <c r="D153" s="24" t="s">
        <v>205</v>
      </c>
      <c r="E153" s="24" t="s">
        <v>11</v>
      </c>
      <c r="F153" s="68">
        <v>16.3</v>
      </c>
      <c r="G153" s="68"/>
      <c r="H153" s="24"/>
      <c r="I153" s="65" t="str">
        <f>LEFT(Tabel1[[#This Row],[Ruumi tüüp (TALO Tüüpruumide nimestik)]],2)</f>
        <v>21</v>
      </c>
      <c r="J153" s="25" t="s">
        <v>190</v>
      </c>
      <c r="K153" s="24" t="s">
        <v>251</v>
      </c>
      <c r="L153" s="65" t="str">
        <f>IFERROR(VLOOKUP(Tabel1[[#This Row],[Üürnik]],'Lepingu lisa'!$AW$3:$AX$22,2,FALSE),"")</f>
        <v>PALDISKI MNT _03</v>
      </c>
      <c r="M153" s="65" t="str">
        <f>IFERROR(VLOOKUP(Tabel1[[#This Row],[Jaotus]],Tabelid!L:M,2,FALSE),"")</f>
        <v>NONE</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3">
      <c r="A154" s="24" t="s">
        <v>62</v>
      </c>
      <c r="B154" s="26" t="s">
        <v>403</v>
      </c>
      <c r="C154" s="24" t="s">
        <v>202</v>
      </c>
      <c r="D154" s="24" t="s">
        <v>205</v>
      </c>
      <c r="E154" s="24" t="s">
        <v>11</v>
      </c>
      <c r="F154" s="68">
        <v>27.4</v>
      </c>
      <c r="G154" s="68"/>
      <c r="H154" s="24"/>
      <c r="I154" s="65" t="str">
        <f>LEFT(Tabel1[[#This Row],[Ruumi tüüp (TALO Tüüpruumide nimestik)]],2)</f>
        <v>21</v>
      </c>
      <c r="J154" s="25" t="s">
        <v>190</v>
      </c>
      <c r="K154" s="24" t="s">
        <v>251</v>
      </c>
      <c r="L154" s="65" t="str">
        <f>IFERROR(VLOOKUP(Tabel1[[#This Row],[Üürnik]],'Lepingu lisa'!$AW$3:$AX$22,2,FALSE),"")</f>
        <v>PALDISKI MNT _03</v>
      </c>
      <c r="M154" s="65" t="str">
        <f>IFERROR(VLOOKUP(Tabel1[[#This Row],[Jaotus]],Tabelid!L:M,2,FALSE),"")</f>
        <v>NONE</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3">
      <c r="A155" s="24" t="s">
        <v>62</v>
      </c>
      <c r="B155" s="26" t="s">
        <v>404</v>
      </c>
      <c r="C155" s="24" t="s">
        <v>202</v>
      </c>
      <c r="D155" s="24" t="s">
        <v>205</v>
      </c>
      <c r="E155" s="24" t="s">
        <v>11</v>
      </c>
      <c r="F155" s="68">
        <v>16.100000000000001</v>
      </c>
      <c r="G155" s="68"/>
      <c r="H155" s="24"/>
      <c r="I155" s="65" t="str">
        <f>LEFT(Tabel1[[#This Row],[Ruumi tüüp (TALO Tüüpruumide nimestik)]],2)</f>
        <v>21</v>
      </c>
      <c r="J155" s="25" t="s">
        <v>190</v>
      </c>
      <c r="K155" s="24" t="s">
        <v>251</v>
      </c>
      <c r="L155" s="65" t="str">
        <f>IFERROR(VLOOKUP(Tabel1[[#This Row],[Üürnik]],'Lepingu lisa'!$AW$3:$AX$22,2,FALSE),"")</f>
        <v>PALDISKI MNT _03</v>
      </c>
      <c r="M155" s="65" t="str">
        <f>IFERROR(VLOOKUP(Tabel1[[#This Row],[Jaotus]],Tabelid!L:M,2,FALSE),"")</f>
        <v>NONE</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3">
      <c r="A156" s="24" t="s">
        <v>62</v>
      </c>
      <c r="B156" s="26" t="s">
        <v>405</v>
      </c>
      <c r="C156" s="24" t="s">
        <v>202</v>
      </c>
      <c r="D156" s="24" t="s">
        <v>205</v>
      </c>
      <c r="E156" s="24" t="s">
        <v>11</v>
      </c>
      <c r="F156" s="68">
        <v>16.7</v>
      </c>
      <c r="G156" s="68"/>
      <c r="H156" s="24"/>
      <c r="I156" s="65" t="str">
        <f>LEFT(Tabel1[[#This Row],[Ruumi tüüp (TALO Tüüpruumide nimestik)]],2)</f>
        <v>21</v>
      </c>
      <c r="J156" s="25" t="s">
        <v>190</v>
      </c>
      <c r="K156" s="24" t="s">
        <v>251</v>
      </c>
      <c r="L156" s="65" t="str">
        <f>IFERROR(VLOOKUP(Tabel1[[#This Row],[Üürnik]],'Lepingu lisa'!$AW$3:$AX$22,2,FALSE),"")</f>
        <v>PALDISKI MNT _03</v>
      </c>
      <c r="M156" s="65" t="str">
        <f>IFERROR(VLOOKUP(Tabel1[[#This Row],[Jaotus]],Tabelid!L:M,2,FALSE),"")</f>
        <v>NONE</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3">
      <c r="A157" s="24" t="s">
        <v>62</v>
      </c>
      <c r="B157" s="26" t="s">
        <v>406</v>
      </c>
      <c r="C157" s="24" t="s">
        <v>202</v>
      </c>
      <c r="D157" s="24" t="s">
        <v>205</v>
      </c>
      <c r="E157" s="24" t="s">
        <v>11</v>
      </c>
      <c r="F157" s="68">
        <v>16</v>
      </c>
      <c r="G157" s="68"/>
      <c r="H157" s="24"/>
      <c r="I157" s="65" t="str">
        <f>LEFT(Tabel1[[#This Row],[Ruumi tüüp (TALO Tüüpruumide nimestik)]],2)</f>
        <v>21</v>
      </c>
      <c r="J157" s="25" t="s">
        <v>190</v>
      </c>
      <c r="K157" s="24" t="s">
        <v>251</v>
      </c>
      <c r="L157" s="65" t="str">
        <f>IFERROR(VLOOKUP(Tabel1[[#This Row],[Üürnik]],'Lepingu lisa'!$AW$3:$AX$22,2,FALSE),"")</f>
        <v>PALDISKI MNT _03</v>
      </c>
      <c r="M157" s="65" t="str">
        <f>IFERROR(VLOOKUP(Tabel1[[#This Row],[Jaotus]],Tabelid!L:M,2,FALSE),"")</f>
        <v>NONE</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3">
      <c r="A158" s="24" t="s">
        <v>62</v>
      </c>
      <c r="B158" s="26" t="s">
        <v>407</v>
      </c>
      <c r="C158" s="24" t="s">
        <v>202</v>
      </c>
      <c r="D158" s="24" t="s">
        <v>205</v>
      </c>
      <c r="E158" s="24" t="s">
        <v>11</v>
      </c>
      <c r="F158" s="68">
        <v>11</v>
      </c>
      <c r="G158" s="68"/>
      <c r="H158" s="24"/>
      <c r="I158" s="65" t="str">
        <f>LEFT(Tabel1[[#This Row],[Ruumi tüüp (TALO Tüüpruumide nimestik)]],2)</f>
        <v>21</v>
      </c>
      <c r="J158" s="25" t="s">
        <v>190</v>
      </c>
      <c r="K158" s="24" t="s">
        <v>251</v>
      </c>
      <c r="L158" s="65" t="str">
        <f>IFERROR(VLOOKUP(Tabel1[[#This Row],[Üürnik]],'Lepingu lisa'!$AW$3:$AX$22,2,FALSE),"")</f>
        <v>PALDISKI MNT _03</v>
      </c>
      <c r="M158" s="65" t="str">
        <f>IFERROR(VLOOKUP(Tabel1[[#This Row],[Jaotus]],Tabelid!L:M,2,FALSE),"")</f>
        <v>NONE</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3">
      <c r="A159" s="24" t="s">
        <v>62</v>
      </c>
      <c r="B159" s="26" t="s">
        <v>408</v>
      </c>
      <c r="C159" s="24" t="s">
        <v>202</v>
      </c>
      <c r="D159" s="24" t="s">
        <v>205</v>
      </c>
      <c r="E159" s="24" t="s">
        <v>11</v>
      </c>
      <c r="F159" s="68">
        <v>27</v>
      </c>
      <c r="G159" s="68"/>
      <c r="H159" s="24"/>
      <c r="I159" s="65" t="str">
        <f>LEFT(Tabel1[[#This Row],[Ruumi tüüp (TALO Tüüpruumide nimestik)]],2)</f>
        <v>21</v>
      </c>
      <c r="J159" s="25" t="s">
        <v>190</v>
      </c>
      <c r="K159" s="24" t="s">
        <v>251</v>
      </c>
      <c r="L159" s="65" t="str">
        <f>IFERROR(VLOOKUP(Tabel1[[#This Row],[Üürnik]],'Lepingu lisa'!$AW$3:$AX$22,2,FALSE),"")</f>
        <v>PALDISKI MNT _03</v>
      </c>
      <c r="M159" s="65" t="str">
        <f>IFERROR(VLOOKUP(Tabel1[[#This Row],[Jaotus]],Tabelid!L:M,2,FALSE),"")</f>
        <v>NONE</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3">
      <c r="A160" s="24" t="s">
        <v>62</v>
      </c>
      <c r="B160" s="26" t="s">
        <v>409</v>
      </c>
      <c r="C160" s="24" t="s">
        <v>202</v>
      </c>
      <c r="D160" s="24" t="s">
        <v>205</v>
      </c>
      <c r="E160" s="24" t="s">
        <v>11</v>
      </c>
      <c r="F160" s="68">
        <v>12.5</v>
      </c>
      <c r="G160" s="68"/>
      <c r="H160" s="24"/>
      <c r="I160" s="65" t="str">
        <f>LEFT(Tabel1[[#This Row],[Ruumi tüüp (TALO Tüüpruumide nimestik)]],2)</f>
        <v>21</v>
      </c>
      <c r="J160" s="25" t="s">
        <v>190</v>
      </c>
      <c r="K160" s="24" t="s">
        <v>251</v>
      </c>
      <c r="L160" s="65" t="str">
        <f>IFERROR(VLOOKUP(Tabel1[[#This Row],[Üürnik]],'Lepingu lisa'!$AW$3:$AX$22,2,FALSE),"")</f>
        <v>PALDISKI MNT _03</v>
      </c>
      <c r="M160" s="65" t="str">
        <f>IFERROR(VLOOKUP(Tabel1[[#This Row],[Jaotus]],Tabelid!L:M,2,FALSE),"")</f>
        <v>NONE</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3">
      <c r="A161" s="24" t="s">
        <v>62</v>
      </c>
      <c r="B161" s="26" t="s">
        <v>410</v>
      </c>
      <c r="C161" s="24" t="s">
        <v>202</v>
      </c>
      <c r="D161" s="24" t="s">
        <v>93</v>
      </c>
      <c r="E161" s="24" t="s">
        <v>52</v>
      </c>
      <c r="F161" s="68">
        <v>11.7</v>
      </c>
      <c r="G161" s="68"/>
      <c r="H161" s="24"/>
      <c r="I161" s="65" t="str">
        <f>LEFT(Tabel1[[#This Row],[Ruumi tüüp (TALO Tüüpruumide nimestik)]],2)</f>
        <v>91</v>
      </c>
      <c r="J161" s="25" t="s">
        <v>190</v>
      </c>
      <c r="K161" s="24" t="s">
        <v>251</v>
      </c>
      <c r="L161" s="65" t="str">
        <f>IFERROR(VLOOKUP(Tabel1[[#This Row],[Üürnik]],'Lepingu lisa'!$AW$3:$AX$22,2,FALSE),"")</f>
        <v>PALDISKI MNT _03</v>
      </c>
      <c r="M161" s="65" t="str">
        <f>IFERROR(VLOOKUP(Tabel1[[#This Row],[Jaotus]],Tabelid!L:M,2,FALSE),"")</f>
        <v>NONE</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3">
      <c r="A162" s="24" t="s">
        <v>62</v>
      </c>
      <c r="B162" s="26" t="s">
        <v>411</v>
      </c>
      <c r="C162" s="24" t="s">
        <v>202</v>
      </c>
      <c r="D162" s="24" t="s">
        <v>95</v>
      </c>
      <c r="E162" s="24" t="s">
        <v>18</v>
      </c>
      <c r="F162" s="68">
        <v>29.5</v>
      </c>
      <c r="G162" s="68"/>
      <c r="H162" s="24"/>
      <c r="I162" s="65" t="str">
        <f>LEFT(Tabel1[[#This Row],[Ruumi tüüp (TALO Tüüpruumide nimestik)]],2)</f>
        <v>36</v>
      </c>
      <c r="J162" s="25" t="s">
        <v>190</v>
      </c>
      <c r="K162" s="24" t="s">
        <v>251</v>
      </c>
      <c r="L162" s="65" t="str">
        <f>IFERROR(VLOOKUP(Tabel1[[#This Row],[Üürnik]],'Lepingu lisa'!$AW$3:$AX$22,2,FALSE),"")</f>
        <v>PALDISKI MNT _03</v>
      </c>
      <c r="M162" s="65" t="str">
        <f>IFERROR(VLOOKUP(Tabel1[[#This Row],[Jaotus]],Tabelid!L:M,2,FALSE),"")</f>
        <v>NONE</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3">
      <c r="A163" s="24" t="s">
        <v>62</v>
      </c>
      <c r="B163" s="26" t="s">
        <v>412</v>
      </c>
      <c r="C163" s="24" t="s">
        <v>202</v>
      </c>
      <c r="D163" s="24" t="s">
        <v>93</v>
      </c>
      <c r="E163" s="24" t="s">
        <v>52</v>
      </c>
      <c r="F163" s="68">
        <v>2.2000000000000002</v>
      </c>
      <c r="G163" s="68"/>
      <c r="H163" s="24"/>
      <c r="I163" s="65" t="str">
        <f>LEFT(Tabel1[[#This Row],[Ruumi tüüp (TALO Tüüpruumide nimestik)]],2)</f>
        <v>91</v>
      </c>
      <c r="J163" s="25" t="s">
        <v>190</v>
      </c>
      <c r="K163" s="24" t="s">
        <v>251</v>
      </c>
      <c r="L163" s="65" t="str">
        <f>IFERROR(VLOOKUP(Tabel1[[#This Row],[Üürnik]],'Lepingu lisa'!$AW$3:$AX$22,2,FALSE),"")</f>
        <v>PALDISKI MNT _03</v>
      </c>
      <c r="M163" s="65" t="str">
        <f>IFERROR(VLOOKUP(Tabel1[[#This Row],[Jaotus]],Tabelid!L:M,2,FALSE),"")</f>
        <v>NONE</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3">
      <c r="A164" s="24" t="s">
        <v>62</v>
      </c>
      <c r="B164" s="26" t="s">
        <v>413</v>
      </c>
      <c r="C164" s="24" t="s">
        <v>202</v>
      </c>
      <c r="D164" s="24" t="s">
        <v>143</v>
      </c>
      <c r="E164" s="24" t="s">
        <v>27</v>
      </c>
      <c r="F164" s="68">
        <v>15.7</v>
      </c>
      <c r="G164" s="68"/>
      <c r="H164" s="24"/>
      <c r="I164" s="65" t="str">
        <f>LEFT(Tabel1[[#This Row],[Ruumi tüüp (TALO Tüüpruumide nimestik)]],2)</f>
        <v>49</v>
      </c>
      <c r="J164" s="25" t="s">
        <v>190</v>
      </c>
      <c r="K164" s="24" t="s">
        <v>251</v>
      </c>
      <c r="L164" s="65" t="str">
        <f>IFERROR(VLOOKUP(Tabel1[[#This Row],[Üürnik]],'Lepingu lisa'!$AW$3:$AX$22,2,FALSE),"")</f>
        <v>PALDISKI MNT _03</v>
      </c>
      <c r="M164" s="65" t="str">
        <f>IFERROR(VLOOKUP(Tabel1[[#This Row],[Jaotus]],Tabelid!L:M,2,FALSE),"")</f>
        <v>NONE</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3">
      <c r="A165" s="24" t="s">
        <v>62</v>
      </c>
      <c r="B165" s="26" t="s">
        <v>414</v>
      </c>
      <c r="C165" s="24" t="s">
        <v>202</v>
      </c>
      <c r="D165" s="24" t="s">
        <v>143</v>
      </c>
      <c r="E165" s="24" t="s">
        <v>27</v>
      </c>
      <c r="F165" s="68">
        <v>25.2</v>
      </c>
      <c r="G165" s="68"/>
      <c r="H165" s="24"/>
      <c r="I165" s="65" t="str">
        <f>LEFT(Tabel1[[#This Row],[Ruumi tüüp (TALO Tüüpruumide nimestik)]],2)</f>
        <v>49</v>
      </c>
      <c r="J165" s="25" t="s">
        <v>190</v>
      </c>
      <c r="K165" s="24" t="s">
        <v>251</v>
      </c>
      <c r="L165" s="65" t="str">
        <f>IFERROR(VLOOKUP(Tabel1[[#This Row],[Üürnik]],'Lepingu lisa'!$AW$3:$AX$22,2,FALSE),"")</f>
        <v>PALDISKI MNT _03</v>
      </c>
      <c r="M165" s="65" t="str">
        <f>IFERROR(VLOOKUP(Tabel1[[#This Row],[Jaotus]],Tabelid!L:M,2,FALSE),"")</f>
        <v>NONE</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3">
      <c r="A166" s="24" t="s">
        <v>62</v>
      </c>
      <c r="B166" s="26" t="s">
        <v>415</v>
      </c>
      <c r="C166" s="24" t="s">
        <v>202</v>
      </c>
      <c r="D166" s="24" t="s">
        <v>95</v>
      </c>
      <c r="E166" s="24" t="s">
        <v>18</v>
      </c>
      <c r="F166" s="68">
        <v>27</v>
      </c>
      <c r="G166" s="68"/>
      <c r="H166" s="24"/>
      <c r="I166" s="65" t="str">
        <f>LEFT(Tabel1[[#This Row],[Ruumi tüüp (TALO Tüüpruumide nimestik)]],2)</f>
        <v>36</v>
      </c>
      <c r="J166" s="25" t="s">
        <v>190</v>
      </c>
      <c r="K166" s="24" t="s">
        <v>251</v>
      </c>
      <c r="L166" s="65" t="str">
        <f>IFERROR(VLOOKUP(Tabel1[[#This Row],[Üürnik]],'Lepingu lisa'!$AW$3:$AX$22,2,FALSE),"")</f>
        <v>PALDISKI MNT _03</v>
      </c>
      <c r="M166" s="65" t="str">
        <f>IFERROR(VLOOKUP(Tabel1[[#This Row],[Jaotus]],Tabelid!L:M,2,FALSE),"")</f>
        <v>NONE</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3">
      <c r="A167" s="24" t="s">
        <v>62</v>
      </c>
      <c r="B167" s="26" t="s">
        <v>416</v>
      </c>
      <c r="C167" s="24" t="s">
        <v>202</v>
      </c>
      <c r="D167" s="24" t="s">
        <v>86</v>
      </c>
      <c r="E167" s="24" t="s">
        <v>36</v>
      </c>
      <c r="F167" s="68">
        <v>22.4</v>
      </c>
      <c r="G167" s="68"/>
      <c r="H167" s="24"/>
      <c r="I167" s="65" t="str">
        <f>LEFT(Tabel1[[#This Row],[Ruumi tüüp (TALO Tüüpruumide nimestik)]],2)</f>
        <v>71</v>
      </c>
      <c r="J167" s="25" t="s">
        <v>190</v>
      </c>
      <c r="K167" s="24" t="s">
        <v>251</v>
      </c>
      <c r="L167" s="65" t="str">
        <f>IFERROR(VLOOKUP(Tabel1[[#This Row],[Üürnik]],'Lepingu lisa'!$AW$3:$AX$22,2,FALSE),"")</f>
        <v>PALDISKI MNT _03</v>
      </c>
      <c r="M167" s="65" t="str">
        <f>IFERROR(VLOOKUP(Tabel1[[#This Row],[Jaotus]],Tabelid!L:M,2,FALSE),"")</f>
        <v>NONE</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3">
      <c r="A168" s="24" t="s">
        <v>62</v>
      </c>
      <c r="B168" s="26" t="s">
        <v>417</v>
      </c>
      <c r="C168" s="24" t="s">
        <v>202</v>
      </c>
      <c r="D168" s="24" t="s">
        <v>98</v>
      </c>
      <c r="E168" s="24" t="s">
        <v>11</v>
      </c>
      <c r="F168" s="68">
        <v>26.7</v>
      </c>
      <c r="G168" s="68"/>
      <c r="H168" s="24"/>
      <c r="I168" s="65" t="str">
        <f>LEFT(Tabel1[[#This Row],[Ruumi tüüp (TALO Tüüpruumide nimestik)]],2)</f>
        <v>21</v>
      </c>
      <c r="J168" s="25" t="s">
        <v>190</v>
      </c>
      <c r="K168" s="24" t="s">
        <v>251</v>
      </c>
      <c r="L168" s="65" t="str">
        <f>IFERROR(VLOOKUP(Tabel1[[#This Row],[Üürnik]],'Lepingu lisa'!$AW$3:$AX$22,2,FALSE),"")</f>
        <v>PALDISKI MNT _03</v>
      </c>
      <c r="M168" s="65" t="str">
        <f>IFERROR(VLOOKUP(Tabel1[[#This Row],[Jaotus]],Tabelid!L:M,2,FALSE),"")</f>
        <v>NONE</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3">
      <c r="A169" s="24" t="s">
        <v>62</v>
      </c>
      <c r="B169" s="26" t="s">
        <v>418</v>
      </c>
      <c r="C169" s="24" t="s">
        <v>202</v>
      </c>
      <c r="D169" s="24" t="s">
        <v>205</v>
      </c>
      <c r="E169" s="24" t="s">
        <v>11</v>
      </c>
      <c r="F169" s="68">
        <v>27.2</v>
      </c>
      <c r="G169" s="68"/>
      <c r="H169" s="24"/>
      <c r="I169" s="65" t="str">
        <f>LEFT(Tabel1[[#This Row],[Ruumi tüüp (TALO Tüüpruumide nimestik)]],2)</f>
        <v>21</v>
      </c>
      <c r="J169" s="25" t="s">
        <v>190</v>
      </c>
      <c r="K169" s="24" t="s">
        <v>251</v>
      </c>
      <c r="L169" s="65" t="str">
        <f>IFERROR(VLOOKUP(Tabel1[[#This Row],[Üürnik]],'Lepingu lisa'!$AW$3:$AX$22,2,FALSE),"")</f>
        <v>PALDISKI MNT _03</v>
      </c>
      <c r="M169" s="65" t="str">
        <f>IFERROR(VLOOKUP(Tabel1[[#This Row],[Jaotus]],Tabelid!L:M,2,FALSE),"")</f>
        <v>NONE</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3">
      <c r="A170" s="24" t="s">
        <v>62</v>
      </c>
      <c r="B170" s="26" t="s">
        <v>419</v>
      </c>
      <c r="C170" s="24" t="s">
        <v>202</v>
      </c>
      <c r="D170" s="24" t="s">
        <v>205</v>
      </c>
      <c r="E170" s="24" t="s">
        <v>11</v>
      </c>
      <c r="F170" s="68">
        <v>30.9</v>
      </c>
      <c r="G170" s="68"/>
      <c r="H170" s="24"/>
      <c r="I170" s="65" t="str">
        <f>LEFT(Tabel1[[#This Row],[Ruumi tüüp (TALO Tüüpruumide nimestik)]],2)</f>
        <v>21</v>
      </c>
      <c r="J170" s="25" t="s">
        <v>190</v>
      </c>
      <c r="K170" s="24" t="s">
        <v>251</v>
      </c>
      <c r="L170" s="65" t="str">
        <f>IFERROR(VLOOKUP(Tabel1[[#This Row],[Üürnik]],'Lepingu lisa'!$AW$3:$AX$22,2,FALSE),"")</f>
        <v>PALDISKI MNT _03</v>
      </c>
      <c r="M170" s="65" t="str">
        <f>IFERROR(VLOOKUP(Tabel1[[#This Row],[Jaotus]],Tabelid!L:M,2,FALSE),"")</f>
        <v>NONE</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3">
      <c r="A171" s="24" t="s">
        <v>62</v>
      </c>
      <c r="B171" s="26" t="s">
        <v>420</v>
      </c>
      <c r="C171" s="24" t="s">
        <v>202</v>
      </c>
      <c r="D171" s="24" t="s">
        <v>205</v>
      </c>
      <c r="E171" s="24" t="s">
        <v>11</v>
      </c>
      <c r="F171" s="68">
        <v>16.100000000000001</v>
      </c>
      <c r="G171" s="68"/>
      <c r="H171" s="24"/>
      <c r="I171" s="65" t="str">
        <f>LEFT(Tabel1[[#This Row],[Ruumi tüüp (TALO Tüüpruumide nimestik)]],2)</f>
        <v>21</v>
      </c>
      <c r="J171" s="25" t="s">
        <v>190</v>
      </c>
      <c r="K171" s="24" t="s">
        <v>251</v>
      </c>
      <c r="L171" s="65" t="str">
        <f>IFERROR(VLOOKUP(Tabel1[[#This Row],[Üürnik]],'Lepingu lisa'!$AW$3:$AX$22,2,FALSE),"")</f>
        <v>PALDISKI MNT _03</v>
      </c>
      <c r="M171" s="65" t="str">
        <f>IFERROR(VLOOKUP(Tabel1[[#This Row],[Jaotus]],Tabelid!L:M,2,FALSE),"")</f>
        <v>NONE</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3">
      <c r="A172" s="24" t="s">
        <v>62</v>
      </c>
      <c r="B172" s="26" t="s">
        <v>421</v>
      </c>
      <c r="C172" s="24" t="s">
        <v>202</v>
      </c>
      <c r="D172" s="24" t="s">
        <v>205</v>
      </c>
      <c r="E172" s="24" t="s">
        <v>11</v>
      </c>
      <c r="F172" s="68">
        <v>14.9</v>
      </c>
      <c r="G172" s="68"/>
      <c r="H172" s="24"/>
      <c r="I172" s="65" t="str">
        <f>LEFT(Tabel1[[#This Row],[Ruumi tüüp (TALO Tüüpruumide nimestik)]],2)</f>
        <v>21</v>
      </c>
      <c r="J172" s="25" t="s">
        <v>190</v>
      </c>
      <c r="K172" s="24" t="s">
        <v>251</v>
      </c>
      <c r="L172" s="65" t="str">
        <f>IFERROR(VLOOKUP(Tabel1[[#This Row],[Üürnik]],'Lepingu lisa'!$AW$3:$AX$22,2,FALSE),"")</f>
        <v>PALDISKI MNT _03</v>
      </c>
      <c r="M172" s="65" t="str">
        <f>IFERROR(VLOOKUP(Tabel1[[#This Row],[Jaotus]],Tabelid!L:M,2,FALSE),"")</f>
        <v>NONE</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3">
      <c r="A173" s="24" t="s">
        <v>62</v>
      </c>
      <c r="B173" s="26" t="s">
        <v>422</v>
      </c>
      <c r="C173" s="24" t="s">
        <v>202</v>
      </c>
      <c r="D173" s="24" t="s">
        <v>205</v>
      </c>
      <c r="E173" s="24" t="s">
        <v>11</v>
      </c>
      <c r="F173" s="68">
        <v>16.2</v>
      </c>
      <c r="G173" s="68"/>
      <c r="H173" s="24"/>
      <c r="I173" s="65" t="str">
        <f>LEFT(Tabel1[[#This Row],[Ruumi tüüp (TALO Tüüpruumide nimestik)]],2)</f>
        <v>21</v>
      </c>
      <c r="J173" s="25" t="s">
        <v>190</v>
      </c>
      <c r="K173" s="24" t="s">
        <v>251</v>
      </c>
      <c r="L173" s="65" t="str">
        <f>IFERROR(VLOOKUP(Tabel1[[#This Row],[Üürnik]],'Lepingu lisa'!$AW$3:$AX$22,2,FALSE),"")</f>
        <v>PALDISKI MNT _03</v>
      </c>
      <c r="M173" s="65" t="str">
        <f>IFERROR(VLOOKUP(Tabel1[[#This Row],[Jaotus]],Tabelid!L:M,2,FALSE),"")</f>
        <v>NONE</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3">
      <c r="A174" s="24" t="s">
        <v>62</v>
      </c>
      <c r="B174" s="26" t="s">
        <v>423</v>
      </c>
      <c r="C174" s="24" t="s">
        <v>202</v>
      </c>
      <c r="D174" s="24" t="s">
        <v>205</v>
      </c>
      <c r="E174" s="24" t="s">
        <v>11</v>
      </c>
      <c r="F174" s="68">
        <v>14.2</v>
      </c>
      <c r="G174" s="68"/>
      <c r="H174" s="24"/>
      <c r="I174" s="65" t="str">
        <f>LEFT(Tabel1[[#This Row],[Ruumi tüüp (TALO Tüüpruumide nimestik)]],2)</f>
        <v>21</v>
      </c>
      <c r="J174" s="25" t="s">
        <v>190</v>
      </c>
      <c r="K174" s="24" t="s">
        <v>251</v>
      </c>
      <c r="L174" s="65" t="str">
        <f>IFERROR(VLOOKUP(Tabel1[[#This Row],[Üürnik]],'Lepingu lisa'!$AW$3:$AX$22,2,FALSE),"")</f>
        <v>PALDISKI MNT _03</v>
      </c>
      <c r="M174" s="65" t="str">
        <f>IFERROR(VLOOKUP(Tabel1[[#This Row],[Jaotus]],Tabelid!L:M,2,FALSE),"")</f>
        <v>NONE</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3">
      <c r="A175" s="24" t="s">
        <v>62</v>
      </c>
      <c r="B175" s="26" t="s">
        <v>424</v>
      </c>
      <c r="C175" s="24" t="s">
        <v>202</v>
      </c>
      <c r="D175" s="24" t="s">
        <v>95</v>
      </c>
      <c r="E175" s="24" t="s">
        <v>18</v>
      </c>
      <c r="F175" s="68">
        <v>26.3</v>
      </c>
      <c r="G175" s="68"/>
      <c r="H175" s="24"/>
      <c r="I175" s="65" t="str">
        <f>LEFT(Tabel1[[#This Row],[Ruumi tüüp (TALO Tüüpruumide nimestik)]],2)</f>
        <v>36</v>
      </c>
      <c r="J175" s="25" t="s">
        <v>190</v>
      </c>
      <c r="K175" s="24" t="s">
        <v>251</v>
      </c>
      <c r="L175" s="65" t="str">
        <f>IFERROR(VLOOKUP(Tabel1[[#This Row],[Üürnik]],'Lepingu lisa'!$AW$3:$AX$22,2,FALSE),"")</f>
        <v>PALDISKI MNT _03</v>
      </c>
      <c r="M175" s="65" t="str">
        <f>IFERROR(VLOOKUP(Tabel1[[#This Row],[Jaotus]],Tabelid!L:M,2,FALSE),"")</f>
        <v>NONE</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3">
      <c r="A176" s="24" t="s">
        <v>62</v>
      </c>
      <c r="B176" s="26" t="s">
        <v>425</v>
      </c>
      <c r="C176" s="24" t="s">
        <v>202</v>
      </c>
      <c r="D176" s="24" t="s">
        <v>84</v>
      </c>
      <c r="E176" s="24" t="s">
        <v>37</v>
      </c>
      <c r="F176" s="68">
        <v>2.6</v>
      </c>
      <c r="G176" s="68"/>
      <c r="H176" s="24"/>
      <c r="I176" s="65" t="str">
        <f>LEFT(Tabel1[[#This Row],[Ruumi tüüp (TALO Tüüpruumide nimestik)]],2)</f>
        <v>72</v>
      </c>
      <c r="J176" s="25" t="s">
        <v>190</v>
      </c>
      <c r="K176" s="24" t="s">
        <v>251</v>
      </c>
      <c r="L176" s="65" t="str">
        <f>IFERROR(VLOOKUP(Tabel1[[#This Row],[Üürnik]],'Lepingu lisa'!$AW$3:$AX$22,2,FALSE),"")</f>
        <v>PALDISKI MNT _03</v>
      </c>
      <c r="M176" s="65" t="str">
        <f>IFERROR(VLOOKUP(Tabel1[[#This Row],[Jaotus]],Tabelid!L:M,2,FALSE),"")</f>
        <v>NONE</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3">
      <c r="A177" s="24" t="s">
        <v>62</v>
      </c>
      <c r="B177" s="26" t="s">
        <v>426</v>
      </c>
      <c r="C177" s="24" t="s">
        <v>202</v>
      </c>
      <c r="D177" s="24" t="s">
        <v>86</v>
      </c>
      <c r="E177" s="24" t="s">
        <v>36</v>
      </c>
      <c r="F177" s="68">
        <v>7.3</v>
      </c>
      <c r="G177" s="68"/>
      <c r="H177" s="24"/>
      <c r="I177" s="65" t="str">
        <f>LEFT(Tabel1[[#This Row],[Ruumi tüüp (TALO Tüüpruumide nimestik)]],2)</f>
        <v>71</v>
      </c>
      <c r="J177" s="25" t="s">
        <v>190</v>
      </c>
      <c r="K177" s="24" t="s">
        <v>251</v>
      </c>
      <c r="L177" s="65" t="str">
        <f>IFERROR(VLOOKUP(Tabel1[[#This Row],[Üürnik]],'Lepingu lisa'!$AW$3:$AX$22,2,FALSE),"")</f>
        <v>PALDISKI MNT _03</v>
      </c>
      <c r="M177" s="65" t="str">
        <f>IFERROR(VLOOKUP(Tabel1[[#This Row],[Jaotus]],Tabelid!L:M,2,FALSE),"")</f>
        <v>NONE</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3">
      <c r="A178" s="24" t="s">
        <v>62</v>
      </c>
      <c r="B178" s="26" t="s">
        <v>427</v>
      </c>
      <c r="C178" s="24" t="s">
        <v>202</v>
      </c>
      <c r="D178" s="24" t="s">
        <v>89</v>
      </c>
      <c r="E178" s="24" t="s">
        <v>48</v>
      </c>
      <c r="F178" s="68">
        <v>9</v>
      </c>
      <c r="G178" s="68"/>
      <c r="H178" s="24"/>
      <c r="I178" s="65" t="str">
        <f>LEFT(Tabel1[[#This Row],[Ruumi tüüp (TALO Tüüpruumide nimestik)]],2)</f>
        <v>86</v>
      </c>
      <c r="J178" s="25" t="s">
        <v>190</v>
      </c>
      <c r="K178" s="24" t="s">
        <v>251</v>
      </c>
      <c r="L178" s="65" t="str">
        <f>IFERROR(VLOOKUP(Tabel1[[#This Row],[Üürnik]],'Lepingu lisa'!$AW$3:$AX$22,2,FALSE),"")</f>
        <v>PALDISKI MNT _03</v>
      </c>
      <c r="M178" s="65" t="str">
        <f>IFERROR(VLOOKUP(Tabel1[[#This Row],[Jaotus]],Tabelid!L:M,2,FALSE),"")</f>
        <v>NONE</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3">
      <c r="A179" s="24" t="s">
        <v>62</v>
      </c>
      <c r="B179" s="26" t="s">
        <v>428</v>
      </c>
      <c r="C179" s="24" t="s">
        <v>202</v>
      </c>
      <c r="D179" s="24" t="s">
        <v>89</v>
      </c>
      <c r="E179" s="24" t="s">
        <v>48</v>
      </c>
      <c r="F179" s="68">
        <v>3.7</v>
      </c>
      <c r="G179" s="68"/>
      <c r="H179" s="24"/>
      <c r="I179" s="65" t="str">
        <f>LEFT(Tabel1[[#This Row],[Ruumi tüüp (TALO Tüüpruumide nimestik)]],2)</f>
        <v>86</v>
      </c>
      <c r="J179" s="25" t="s">
        <v>190</v>
      </c>
      <c r="K179" s="24" t="s">
        <v>251</v>
      </c>
      <c r="L179" s="65" t="str">
        <f>IFERROR(VLOOKUP(Tabel1[[#This Row],[Üürnik]],'Lepingu lisa'!$AW$3:$AX$22,2,FALSE),"")</f>
        <v>PALDISKI MNT _03</v>
      </c>
      <c r="M179" s="65" t="str">
        <f>IFERROR(VLOOKUP(Tabel1[[#This Row],[Jaotus]],Tabelid!L:M,2,FALSE),"")</f>
        <v>NONE</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3">
      <c r="A180" s="24" t="s">
        <v>62</v>
      </c>
      <c r="B180" s="26" t="s">
        <v>429</v>
      </c>
      <c r="C180" s="24" t="s">
        <v>202</v>
      </c>
      <c r="D180" s="24" t="s">
        <v>95</v>
      </c>
      <c r="E180" s="24" t="s">
        <v>18</v>
      </c>
      <c r="F180" s="68">
        <v>10.4</v>
      </c>
      <c r="G180" s="68"/>
      <c r="H180" s="24"/>
      <c r="I180" s="65" t="str">
        <f>LEFT(Tabel1[[#This Row],[Ruumi tüüp (TALO Tüüpruumide nimestik)]],2)</f>
        <v>36</v>
      </c>
      <c r="J180" s="25" t="s">
        <v>190</v>
      </c>
      <c r="K180" s="24" t="s">
        <v>251</v>
      </c>
      <c r="L180" s="65" t="str">
        <f>IFERROR(VLOOKUP(Tabel1[[#This Row],[Üürnik]],'Lepingu lisa'!$AW$3:$AX$22,2,FALSE),"")</f>
        <v>PALDISKI MNT _03</v>
      </c>
      <c r="M180" s="65" t="str">
        <f>IFERROR(VLOOKUP(Tabel1[[#This Row],[Jaotus]],Tabelid!L:M,2,FALSE),"")</f>
        <v>NONE</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3">
      <c r="A181" s="24" t="s">
        <v>62</v>
      </c>
      <c r="B181" s="26" t="s">
        <v>430</v>
      </c>
      <c r="C181" s="24" t="s">
        <v>202</v>
      </c>
      <c r="D181" s="24" t="s">
        <v>93</v>
      </c>
      <c r="E181" s="24" t="s">
        <v>52</v>
      </c>
      <c r="F181" s="68">
        <v>3</v>
      </c>
      <c r="G181" s="68"/>
      <c r="H181" s="24"/>
      <c r="I181" s="65" t="str">
        <f>LEFT(Tabel1[[#This Row],[Ruumi tüüp (TALO Tüüpruumide nimestik)]],2)</f>
        <v>91</v>
      </c>
      <c r="J181" s="25" t="s">
        <v>190</v>
      </c>
      <c r="K181" s="24" t="s">
        <v>251</v>
      </c>
      <c r="L181" s="65" t="str">
        <f>IFERROR(VLOOKUP(Tabel1[[#This Row],[Üürnik]],'Lepingu lisa'!$AW$3:$AX$22,2,FALSE),"")</f>
        <v>PALDISKI MNT _03</v>
      </c>
      <c r="M181" s="65" t="str">
        <f>IFERROR(VLOOKUP(Tabel1[[#This Row],[Jaotus]],Tabelid!L:M,2,FALSE),"")</f>
        <v>NONE</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3">
      <c r="A182" s="24" t="s">
        <v>62</v>
      </c>
      <c r="B182" s="26" t="s">
        <v>431</v>
      </c>
      <c r="C182" s="24" t="s">
        <v>202</v>
      </c>
      <c r="D182" s="24" t="s">
        <v>95</v>
      </c>
      <c r="E182" s="24" t="s">
        <v>18</v>
      </c>
      <c r="F182" s="68">
        <v>10.6</v>
      </c>
      <c r="G182" s="68"/>
      <c r="H182" s="24"/>
      <c r="I182" s="65" t="str">
        <f>LEFT(Tabel1[[#This Row],[Ruumi tüüp (TALO Tüüpruumide nimestik)]],2)</f>
        <v>36</v>
      </c>
      <c r="J182" s="25" t="s">
        <v>190</v>
      </c>
      <c r="K182" s="24" t="s">
        <v>251</v>
      </c>
      <c r="L182" s="65" t="str">
        <f>IFERROR(VLOOKUP(Tabel1[[#This Row],[Üürnik]],'Lepingu lisa'!$AW$3:$AX$22,2,FALSE),"")</f>
        <v>PALDISKI MNT _03</v>
      </c>
      <c r="M182" s="65" t="str">
        <f>IFERROR(VLOOKUP(Tabel1[[#This Row],[Jaotus]],Tabelid!L:M,2,FALSE),"")</f>
        <v>NONE</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3">
      <c r="A183" s="24" t="s">
        <v>62</v>
      </c>
      <c r="B183" s="26" t="s">
        <v>432</v>
      </c>
      <c r="C183" s="24" t="s">
        <v>202</v>
      </c>
      <c r="D183" s="24" t="s">
        <v>95</v>
      </c>
      <c r="E183" s="24" t="s">
        <v>18</v>
      </c>
      <c r="F183" s="68">
        <v>12.6</v>
      </c>
      <c r="G183" s="68"/>
      <c r="H183" s="24"/>
      <c r="I183" s="65" t="str">
        <f>LEFT(Tabel1[[#This Row],[Ruumi tüüp (TALO Tüüpruumide nimestik)]],2)</f>
        <v>36</v>
      </c>
      <c r="J183" s="25" t="s">
        <v>190</v>
      </c>
      <c r="K183" s="24" t="s">
        <v>251</v>
      </c>
      <c r="L183" s="65" t="str">
        <f>IFERROR(VLOOKUP(Tabel1[[#This Row],[Üürnik]],'Lepingu lisa'!$AW$3:$AX$22,2,FALSE),"")</f>
        <v>PALDISKI MNT _03</v>
      </c>
      <c r="M183" s="65" t="str">
        <f>IFERROR(VLOOKUP(Tabel1[[#This Row],[Jaotus]],Tabelid!L:M,2,FALSE),"")</f>
        <v>NONE</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3">
      <c r="A184" s="24" t="s">
        <v>62</v>
      </c>
      <c r="B184" s="26" t="s">
        <v>433</v>
      </c>
      <c r="C184" s="24" t="s">
        <v>202</v>
      </c>
      <c r="D184" s="24" t="s">
        <v>93</v>
      </c>
      <c r="E184" s="24" t="s">
        <v>52</v>
      </c>
      <c r="F184" s="68">
        <v>3.8</v>
      </c>
      <c r="G184" s="68"/>
      <c r="H184" s="24"/>
      <c r="I184" s="65" t="str">
        <f>LEFT(Tabel1[[#This Row],[Ruumi tüüp (TALO Tüüpruumide nimestik)]],2)</f>
        <v>91</v>
      </c>
      <c r="J184" s="25" t="s">
        <v>190</v>
      </c>
      <c r="K184" s="24" t="s">
        <v>251</v>
      </c>
      <c r="L184" s="65" t="str">
        <f>IFERROR(VLOOKUP(Tabel1[[#This Row],[Üürnik]],'Lepingu lisa'!$AW$3:$AX$22,2,FALSE),"")</f>
        <v>PALDISKI MNT _03</v>
      </c>
      <c r="M184" s="65" t="str">
        <f>IFERROR(VLOOKUP(Tabel1[[#This Row],[Jaotus]],Tabelid!L:M,2,FALSE),"")</f>
        <v>NONE</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3">
      <c r="A185" s="24" t="s">
        <v>62</v>
      </c>
      <c r="B185" s="26" t="s">
        <v>434</v>
      </c>
      <c r="C185" s="24" t="s">
        <v>202</v>
      </c>
      <c r="D185" s="24" t="s">
        <v>95</v>
      </c>
      <c r="E185" s="24" t="s">
        <v>18</v>
      </c>
      <c r="F185" s="68">
        <v>16.399999999999999</v>
      </c>
      <c r="G185" s="68"/>
      <c r="H185" s="24"/>
      <c r="I185" s="65" t="str">
        <f>LEFT(Tabel1[[#This Row],[Ruumi tüüp (TALO Tüüpruumide nimestik)]],2)</f>
        <v>36</v>
      </c>
      <c r="J185" s="25" t="s">
        <v>190</v>
      </c>
      <c r="K185" s="24" t="s">
        <v>251</v>
      </c>
      <c r="L185" s="65" t="str">
        <f>IFERROR(VLOOKUP(Tabel1[[#This Row],[Üürnik]],'Lepingu lisa'!$AW$3:$AX$22,2,FALSE),"")</f>
        <v>PALDISKI MNT _03</v>
      </c>
      <c r="M185" s="65" t="str">
        <f>IFERROR(VLOOKUP(Tabel1[[#This Row],[Jaotus]],Tabelid!L:M,2,FALSE),"")</f>
        <v>NONE</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3">
      <c r="A186" s="24" t="s">
        <v>62</v>
      </c>
      <c r="B186" s="26" t="s">
        <v>435</v>
      </c>
      <c r="C186" s="24" t="s">
        <v>202</v>
      </c>
      <c r="D186" s="24" t="s">
        <v>81</v>
      </c>
      <c r="E186" s="24" t="s">
        <v>52</v>
      </c>
      <c r="F186" s="68">
        <v>22.1</v>
      </c>
      <c r="G186" s="68"/>
      <c r="H186" s="24"/>
      <c r="I186" s="65" t="str">
        <f>LEFT(Tabel1[[#This Row],[Ruumi tüüp (TALO Tüüpruumide nimestik)]],2)</f>
        <v>91</v>
      </c>
      <c r="J186" s="25" t="s">
        <v>190</v>
      </c>
      <c r="K186" s="24" t="s">
        <v>251</v>
      </c>
      <c r="L186" s="65" t="str">
        <f>IFERROR(VLOOKUP(Tabel1[[#This Row],[Üürnik]],'Lepingu lisa'!$AW$3:$AX$22,2,FALSE),"")</f>
        <v>PALDISKI MNT _03</v>
      </c>
      <c r="M186" s="65" t="str">
        <f>IFERROR(VLOOKUP(Tabel1[[#This Row],[Jaotus]],Tabelid!L:M,2,FALSE),"")</f>
        <v>NONE</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3">
      <c r="A187" s="24" t="s">
        <v>62</v>
      </c>
      <c r="B187" s="26" t="s">
        <v>436</v>
      </c>
      <c r="C187" s="24" t="s">
        <v>202</v>
      </c>
      <c r="D187" s="24" t="s">
        <v>80</v>
      </c>
      <c r="E187" s="24" t="s">
        <v>38</v>
      </c>
      <c r="F187" s="68">
        <v>2.2000000000000002</v>
      </c>
      <c r="G187" s="68"/>
      <c r="H187" s="24"/>
      <c r="I187" s="65" t="str">
        <f>LEFT(Tabel1[[#This Row],[Ruumi tüüp (TALO Tüüpruumide nimestik)]],2)</f>
        <v>73</v>
      </c>
      <c r="J187" s="25" t="s">
        <v>190</v>
      </c>
      <c r="K187" s="24" t="s">
        <v>251</v>
      </c>
      <c r="L187" s="65" t="str">
        <f>IFERROR(VLOOKUP(Tabel1[[#This Row],[Üürnik]],'Lepingu lisa'!$AW$3:$AX$22,2,FALSE),"")</f>
        <v>PALDISKI MNT _03</v>
      </c>
      <c r="M187" s="65" t="str">
        <f>IFERROR(VLOOKUP(Tabel1[[#This Row],[Jaotus]],Tabelid!L:M,2,FALSE),"")</f>
        <v>NONE</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3">
      <c r="A188" s="24" t="s">
        <v>62</v>
      </c>
      <c r="B188" s="26" t="s">
        <v>437</v>
      </c>
      <c r="C188" s="24" t="s">
        <v>202</v>
      </c>
      <c r="D188" s="24" t="s">
        <v>80</v>
      </c>
      <c r="E188" s="24" t="s">
        <v>38</v>
      </c>
      <c r="F188" s="68">
        <v>2.1</v>
      </c>
      <c r="G188" s="68"/>
      <c r="H188" s="24"/>
      <c r="I188" s="65" t="str">
        <f>LEFT(Tabel1[[#This Row],[Ruumi tüüp (TALO Tüüpruumide nimestik)]],2)</f>
        <v>73</v>
      </c>
      <c r="J188" s="25" t="s">
        <v>190</v>
      </c>
      <c r="K188" s="24" t="s">
        <v>251</v>
      </c>
      <c r="L188" s="65" t="str">
        <f>IFERROR(VLOOKUP(Tabel1[[#This Row],[Üürnik]],'Lepingu lisa'!$AW$3:$AX$22,2,FALSE),"")</f>
        <v>PALDISKI MNT _03</v>
      </c>
      <c r="M188" s="65" t="str">
        <f>IFERROR(VLOOKUP(Tabel1[[#This Row],[Jaotus]],Tabelid!L:M,2,FALSE),"")</f>
        <v>NONE</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3">
      <c r="A189" s="24" t="s">
        <v>62</v>
      </c>
      <c r="B189" s="26" t="s">
        <v>438</v>
      </c>
      <c r="C189" s="24" t="s">
        <v>202</v>
      </c>
      <c r="D189" s="24" t="s">
        <v>84</v>
      </c>
      <c r="E189" s="24" t="s">
        <v>37</v>
      </c>
      <c r="F189" s="68">
        <v>6.8</v>
      </c>
      <c r="G189" s="68"/>
      <c r="H189" s="24"/>
      <c r="I189" s="65" t="str">
        <f>LEFT(Tabel1[[#This Row],[Ruumi tüüp (TALO Tüüpruumide nimestik)]],2)</f>
        <v>72</v>
      </c>
      <c r="J189" s="25" t="s">
        <v>190</v>
      </c>
      <c r="K189" s="24" t="s">
        <v>251</v>
      </c>
      <c r="L189" s="65" t="str">
        <f>IFERROR(VLOOKUP(Tabel1[[#This Row],[Üürnik]],'Lepingu lisa'!$AW$3:$AX$22,2,FALSE),"")</f>
        <v>PALDISKI MNT _03</v>
      </c>
      <c r="M189" s="65" t="str">
        <f>IFERROR(VLOOKUP(Tabel1[[#This Row],[Jaotus]],Tabelid!L:M,2,FALSE),"")</f>
        <v>NONE</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3">
      <c r="A190" s="24" t="s">
        <v>62</v>
      </c>
      <c r="B190" s="26" t="s">
        <v>439</v>
      </c>
      <c r="C190" s="24" t="s">
        <v>202</v>
      </c>
      <c r="D190" s="24" t="s">
        <v>93</v>
      </c>
      <c r="E190" s="24" t="s">
        <v>52</v>
      </c>
      <c r="F190" s="68">
        <v>23.5</v>
      </c>
      <c r="G190" s="68"/>
      <c r="H190" s="24"/>
      <c r="I190" s="65" t="str">
        <f>LEFT(Tabel1[[#This Row],[Ruumi tüüp (TALO Tüüpruumide nimestik)]],2)</f>
        <v>91</v>
      </c>
      <c r="J190" s="25" t="s">
        <v>190</v>
      </c>
      <c r="K190" s="24" t="s">
        <v>251</v>
      </c>
      <c r="L190" s="65" t="str">
        <f>IFERROR(VLOOKUP(Tabel1[[#This Row],[Üürnik]],'Lepingu lisa'!$AW$3:$AX$22,2,FALSE),"")</f>
        <v>PALDISKI MNT _03</v>
      </c>
      <c r="M190" s="65" t="str">
        <f>IFERROR(VLOOKUP(Tabel1[[#This Row],[Jaotus]],Tabelid!L:M,2,FALSE),"")</f>
        <v>NONE</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3">
      <c r="A191" s="24" t="s">
        <v>62</v>
      </c>
      <c r="B191" s="26" t="s">
        <v>440</v>
      </c>
      <c r="C191" s="24" t="s">
        <v>202</v>
      </c>
      <c r="D191" s="24" t="s">
        <v>81</v>
      </c>
      <c r="E191" s="24" t="s">
        <v>52</v>
      </c>
      <c r="F191" s="68">
        <v>172.1</v>
      </c>
      <c r="G191" s="68"/>
      <c r="H191" s="24"/>
      <c r="I191" s="65" t="str">
        <f>LEFT(Tabel1[[#This Row],[Ruumi tüüp (TALO Tüüpruumide nimestik)]],2)</f>
        <v>91</v>
      </c>
      <c r="J191" s="25" t="s">
        <v>190</v>
      </c>
      <c r="K191" s="24" t="s">
        <v>251</v>
      </c>
      <c r="L191" s="65" t="str">
        <f>IFERROR(VLOOKUP(Tabel1[[#This Row],[Üürnik]],'Lepingu lisa'!$AW$3:$AX$22,2,FALSE),"")</f>
        <v>PALDISKI MNT _03</v>
      </c>
      <c r="M191" s="65" t="str">
        <f>IFERROR(VLOOKUP(Tabel1[[#This Row],[Jaotus]],Tabelid!L:M,2,FALSE),"")</f>
        <v>NONE</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3">
      <c r="A192" s="24" t="s">
        <v>62</v>
      </c>
      <c r="B192" s="26" t="s">
        <v>441</v>
      </c>
      <c r="C192" s="24" t="s">
        <v>202</v>
      </c>
      <c r="D192" s="24" t="s">
        <v>81</v>
      </c>
      <c r="E192" s="24" t="s">
        <v>52</v>
      </c>
      <c r="F192" s="68">
        <v>18.399999999999999</v>
      </c>
      <c r="G192" s="68"/>
      <c r="H192" s="24"/>
      <c r="I192" s="65" t="str">
        <f>LEFT(Tabel1[[#This Row],[Ruumi tüüp (TALO Tüüpruumide nimestik)]],2)</f>
        <v>91</v>
      </c>
      <c r="J192" s="25" t="s">
        <v>190</v>
      </c>
      <c r="K192" s="24" t="s">
        <v>251</v>
      </c>
      <c r="L192" s="65" t="str">
        <f>IFERROR(VLOOKUP(Tabel1[[#This Row],[Üürnik]],'Lepingu lisa'!$AW$3:$AX$22,2,FALSE),"")</f>
        <v>PALDISKI MNT _03</v>
      </c>
      <c r="M192" s="65" t="str">
        <f>IFERROR(VLOOKUP(Tabel1[[#This Row],[Jaotus]],Tabelid!L:M,2,FALSE),"")</f>
        <v>NONE</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3">
      <c r="A193" s="24" t="s">
        <v>62</v>
      </c>
      <c r="B193" s="26" t="s">
        <v>442</v>
      </c>
      <c r="C193" s="24" t="s">
        <v>202</v>
      </c>
      <c r="D193" s="24" t="s">
        <v>95</v>
      </c>
      <c r="E193" s="24" t="s">
        <v>18</v>
      </c>
      <c r="F193" s="68">
        <v>11.5</v>
      </c>
      <c r="G193" s="68"/>
      <c r="H193" s="24"/>
      <c r="I193" s="65" t="str">
        <f>LEFT(Tabel1[[#This Row],[Ruumi tüüp (TALO Tüüpruumide nimestik)]],2)</f>
        <v>36</v>
      </c>
      <c r="J193" s="25" t="s">
        <v>190</v>
      </c>
      <c r="K193" s="24" t="s">
        <v>251</v>
      </c>
      <c r="L193" s="65" t="str">
        <f>IFERROR(VLOOKUP(Tabel1[[#This Row],[Üürnik]],'Lepingu lisa'!$AW$3:$AX$22,2,FALSE),"")</f>
        <v>PALDISKI MNT _03</v>
      </c>
      <c r="M193" s="65" t="str">
        <f>IFERROR(VLOOKUP(Tabel1[[#This Row],[Jaotus]],Tabelid!L:M,2,FALSE),"")</f>
        <v>NONE</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3">
      <c r="A194" s="24" t="s">
        <v>62</v>
      </c>
      <c r="B194" s="26" t="s">
        <v>443</v>
      </c>
      <c r="C194" s="24" t="s">
        <v>202</v>
      </c>
      <c r="D194" s="24" t="s">
        <v>95</v>
      </c>
      <c r="E194" s="24" t="s">
        <v>18</v>
      </c>
      <c r="F194" s="68">
        <v>11.4</v>
      </c>
      <c r="G194" s="68"/>
      <c r="H194" s="24"/>
      <c r="I194" s="65" t="str">
        <f>LEFT(Tabel1[[#This Row],[Ruumi tüüp (TALO Tüüpruumide nimestik)]],2)</f>
        <v>36</v>
      </c>
      <c r="J194" s="25" t="s">
        <v>190</v>
      </c>
      <c r="K194" s="24" t="s">
        <v>251</v>
      </c>
      <c r="L194" s="65" t="str">
        <f>IFERROR(VLOOKUP(Tabel1[[#This Row],[Üürnik]],'Lepingu lisa'!$AW$3:$AX$22,2,FALSE),"")</f>
        <v>PALDISKI MNT _03</v>
      </c>
      <c r="M194" s="65" t="str">
        <f>IFERROR(VLOOKUP(Tabel1[[#This Row],[Jaotus]],Tabelid!L:M,2,FALSE),"")</f>
        <v>NONE</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3">
      <c r="A195" s="24" t="s">
        <v>62</v>
      </c>
      <c r="B195" s="26" t="s">
        <v>444</v>
      </c>
      <c r="C195" s="24" t="s">
        <v>202</v>
      </c>
      <c r="D195" s="24" t="s">
        <v>95</v>
      </c>
      <c r="E195" s="24" t="s">
        <v>18</v>
      </c>
      <c r="F195" s="68">
        <v>14.9</v>
      </c>
      <c r="G195" s="68"/>
      <c r="H195" s="24"/>
      <c r="I195" s="65" t="str">
        <f>LEFT(Tabel1[[#This Row],[Ruumi tüüp (TALO Tüüpruumide nimestik)]],2)</f>
        <v>36</v>
      </c>
      <c r="J195" s="25" t="s">
        <v>190</v>
      </c>
      <c r="K195" s="24" t="s">
        <v>251</v>
      </c>
      <c r="L195" s="65" t="str">
        <f>IFERROR(VLOOKUP(Tabel1[[#This Row],[Üürnik]],'Lepingu lisa'!$AW$3:$AX$22,2,FALSE),"")</f>
        <v>PALDISKI MNT _03</v>
      </c>
      <c r="M195" s="65" t="str">
        <f>IFERROR(VLOOKUP(Tabel1[[#This Row],[Jaotus]],Tabelid!L:M,2,FALSE),"")</f>
        <v>NONE</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3">
      <c r="A196" s="24" t="s">
        <v>62</v>
      </c>
      <c r="B196" s="26" t="s">
        <v>445</v>
      </c>
      <c r="C196" s="24" t="s">
        <v>202</v>
      </c>
      <c r="D196" s="24" t="s">
        <v>95</v>
      </c>
      <c r="E196" s="24" t="s">
        <v>18</v>
      </c>
      <c r="F196" s="68">
        <v>17.7</v>
      </c>
      <c r="G196" s="68"/>
      <c r="H196" s="24"/>
      <c r="I196" s="65" t="str">
        <f>LEFT(Tabel1[[#This Row],[Ruumi tüüp (TALO Tüüpruumide nimestik)]],2)</f>
        <v>36</v>
      </c>
      <c r="J196" s="25" t="s">
        <v>190</v>
      </c>
      <c r="K196" s="24" t="s">
        <v>251</v>
      </c>
      <c r="L196" s="65" t="str">
        <f>IFERROR(VLOOKUP(Tabel1[[#This Row],[Üürnik]],'Lepingu lisa'!$AW$3:$AX$22,2,FALSE),"")</f>
        <v>PALDISKI MNT _03</v>
      </c>
      <c r="M196" s="65" t="str">
        <f>IFERROR(VLOOKUP(Tabel1[[#This Row],[Jaotus]],Tabelid!L:M,2,FALSE),"")</f>
        <v>NONE</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3">
      <c r="A197" s="24" t="s">
        <v>62</v>
      </c>
      <c r="B197" s="26" t="s">
        <v>446</v>
      </c>
      <c r="C197" s="24" t="s">
        <v>202</v>
      </c>
      <c r="D197" s="24" t="s">
        <v>95</v>
      </c>
      <c r="E197" s="24" t="s">
        <v>18</v>
      </c>
      <c r="F197" s="68">
        <v>13.3</v>
      </c>
      <c r="G197" s="68"/>
      <c r="H197" s="24"/>
      <c r="I197" s="65" t="str">
        <f>LEFT(Tabel1[[#This Row],[Ruumi tüüp (TALO Tüüpruumide nimestik)]],2)</f>
        <v>36</v>
      </c>
      <c r="J197" s="25" t="s">
        <v>190</v>
      </c>
      <c r="K197" s="24" t="s">
        <v>251</v>
      </c>
      <c r="L197" s="65" t="str">
        <f>IFERROR(VLOOKUP(Tabel1[[#This Row],[Üürnik]],'Lepingu lisa'!$AW$3:$AX$22,2,FALSE),"")</f>
        <v>PALDISKI MNT _03</v>
      </c>
      <c r="M197" s="65" t="str">
        <f>IFERROR(VLOOKUP(Tabel1[[#This Row],[Jaotus]],Tabelid!L:M,2,FALSE),"")</f>
        <v>NONE</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3">
      <c r="A198" s="24" t="s">
        <v>62</v>
      </c>
      <c r="B198" s="26" t="s">
        <v>447</v>
      </c>
      <c r="C198" s="24" t="s">
        <v>202</v>
      </c>
      <c r="D198" s="24" t="s">
        <v>204</v>
      </c>
      <c r="E198" s="24" t="s">
        <v>31</v>
      </c>
      <c r="F198" s="68">
        <v>4.5</v>
      </c>
      <c r="G198" s="68"/>
      <c r="H198" s="24"/>
      <c r="I198" s="65" t="str">
        <f>LEFT(Tabel1[[#This Row],[Ruumi tüüp (TALO Tüüpruumide nimestik)]],2)</f>
        <v>59</v>
      </c>
      <c r="J198" s="25" t="s">
        <v>190</v>
      </c>
      <c r="K198" s="24" t="s">
        <v>251</v>
      </c>
      <c r="L198" s="65" t="str">
        <f>IFERROR(VLOOKUP(Tabel1[[#This Row],[Üürnik]],'Lepingu lisa'!$AW$3:$AX$22,2,FALSE),"")</f>
        <v>PALDISKI MNT _03</v>
      </c>
      <c r="M198" s="65" t="str">
        <f>IFERROR(VLOOKUP(Tabel1[[#This Row],[Jaotus]],Tabelid!L:M,2,FALSE),"")</f>
        <v>NONE</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3">
      <c r="A199" s="24" t="s">
        <v>62</v>
      </c>
      <c r="B199" s="26" t="s">
        <v>448</v>
      </c>
      <c r="C199" s="24" t="s">
        <v>202</v>
      </c>
      <c r="D199" s="24" t="s">
        <v>80</v>
      </c>
      <c r="E199" s="24" t="s">
        <v>38</v>
      </c>
      <c r="F199" s="68">
        <v>3.8</v>
      </c>
      <c r="G199" s="68"/>
      <c r="H199" s="24"/>
      <c r="I199" s="65" t="str">
        <f>LEFT(Tabel1[[#This Row],[Ruumi tüüp (TALO Tüüpruumide nimestik)]],2)</f>
        <v>73</v>
      </c>
      <c r="J199" s="25" t="s">
        <v>190</v>
      </c>
      <c r="K199" s="24" t="s">
        <v>251</v>
      </c>
      <c r="L199" s="65" t="str">
        <f>IFERROR(VLOOKUP(Tabel1[[#This Row],[Üürnik]],'Lepingu lisa'!$AW$3:$AX$22,2,FALSE),"")</f>
        <v>PALDISKI MNT _03</v>
      </c>
      <c r="M199" s="65" t="str">
        <f>IFERROR(VLOOKUP(Tabel1[[#This Row],[Jaotus]],Tabelid!L:M,2,FALSE),"")</f>
        <v>NONE</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3">
      <c r="A200" s="24" t="s">
        <v>62</v>
      </c>
      <c r="B200" s="26" t="s">
        <v>449</v>
      </c>
      <c r="C200" s="24" t="s">
        <v>202</v>
      </c>
      <c r="D200" s="24" t="s">
        <v>93</v>
      </c>
      <c r="E200" s="24" t="s">
        <v>52</v>
      </c>
      <c r="F200" s="68">
        <v>4.2</v>
      </c>
      <c r="G200" s="68"/>
      <c r="H200" s="24"/>
      <c r="I200" s="65" t="str">
        <f>LEFT(Tabel1[[#This Row],[Ruumi tüüp (TALO Tüüpruumide nimestik)]],2)</f>
        <v>91</v>
      </c>
      <c r="J200" s="25" t="s">
        <v>190</v>
      </c>
      <c r="K200" s="24" t="s">
        <v>251</v>
      </c>
      <c r="L200" s="65" t="str">
        <f>IFERROR(VLOOKUP(Tabel1[[#This Row],[Üürnik]],'Lepingu lisa'!$AW$3:$AX$22,2,FALSE),"")</f>
        <v>PALDISKI MNT _03</v>
      </c>
      <c r="M200" s="65" t="str">
        <f>IFERROR(VLOOKUP(Tabel1[[#This Row],[Jaotus]],Tabelid!L:M,2,FALSE),"")</f>
        <v>NONE</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3">
      <c r="A201" s="24" t="s">
        <v>62</v>
      </c>
      <c r="B201" s="26" t="s">
        <v>450</v>
      </c>
      <c r="C201" s="24" t="s">
        <v>202</v>
      </c>
      <c r="D201" s="24" t="s">
        <v>95</v>
      </c>
      <c r="E201" s="24" t="s">
        <v>18</v>
      </c>
      <c r="F201" s="68">
        <v>14</v>
      </c>
      <c r="G201" s="68"/>
      <c r="H201" s="24"/>
      <c r="I201" s="65" t="str">
        <f>LEFT(Tabel1[[#This Row],[Ruumi tüüp (TALO Tüüpruumide nimestik)]],2)</f>
        <v>36</v>
      </c>
      <c r="J201" s="25" t="s">
        <v>190</v>
      </c>
      <c r="K201" s="24" t="s">
        <v>251</v>
      </c>
      <c r="L201" s="65" t="str">
        <f>IFERROR(VLOOKUP(Tabel1[[#This Row],[Üürnik]],'Lepingu lisa'!$AW$3:$AX$22,2,FALSE),"")</f>
        <v>PALDISKI MNT _03</v>
      </c>
      <c r="M201" s="65" t="str">
        <f>IFERROR(VLOOKUP(Tabel1[[#This Row],[Jaotus]],Tabelid!L:M,2,FALSE),"")</f>
        <v>NONE</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3">
      <c r="A202" s="24" t="s">
        <v>62</v>
      </c>
      <c r="B202" s="26" t="s">
        <v>451</v>
      </c>
      <c r="C202" s="24" t="s">
        <v>202</v>
      </c>
      <c r="D202" s="24" t="s">
        <v>95</v>
      </c>
      <c r="E202" s="24" t="s">
        <v>18</v>
      </c>
      <c r="F202" s="68">
        <v>25.9</v>
      </c>
      <c r="G202" s="68"/>
      <c r="H202" s="24"/>
      <c r="I202" s="65" t="str">
        <f>LEFT(Tabel1[[#This Row],[Ruumi tüüp (TALO Tüüpruumide nimestik)]],2)</f>
        <v>36</v>
      </c>
      <c r="J202" s="25" t="s">
        <v>190</v>
      </c>
      <c r="K202" s="24" t="s">
        <v>251</v>
      </c>
      <c r="L202" s="65" t="str">
        <f>IFERROR(VLOOKUP(Tabel1[[#This Row],[Üürnik]],'Lepingu lisa'!$AW$3:$AX$22,2,FALSE),"")</f>
        <v>PALDISKI MNT _03</v>
      </c>
      <c r="M202" s="65" t="str">
        <f>IFERROR(VLOOKUP(Tabel1[[#This Row],[Jaotus]],Tabelid!L:M,2,FALSE),"")</f>
        <v>NONE</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3">
      <c r="A203" s="24" t="s">
        <v>62</v>
      </c>
      <c r="B203" s="26" t="s">
        <v>452</v>
      </c>
      <c r="C203" s="24" t="s">
        <v>202</v>
      </c>
      <c r="D203" s="24" t="s">
        <v>204</v>
      </c>
      <c r="E203" s="24" t="s">
        <v>31</v>
      </c>
      <c r="F203" s="68">
        <v>25.2</v>
      </c>
      <c r="G203" s="68"/>
      <c r="H203" s="24"/>
      <c r="I203" s="65" t="str">
        <f>LEFT(Tabel1[[#This Row],[Ruumi tüüp (TALO Tüüpruumide nimestik)]],2)</f>
        <v>59</v>
      </c>
      <c r="J203" s="25" t="s">
        <v>190</v>
      </c>
      <c r="K203" s="24" t="s">
        <v>251</v>
      </c>
      <c r="L203" s="65" t="str">
        <f>IFERROR(VLOOKUP(Tabel1[[#This Row],[Üürnik]],'Lepingu lisa'!$AW$3:$AX$22,2,FALSE),"")</f>
        <v>PALDISKI MNT _03</v>
      </c>
      <c r="M203" s="65" t="str">
        <f>IFERROR(VLOOKUP(Tabel1[[#This Row],[Jaotus]],Tabelid!L:M,2,FALSE),"")</f>
        <v>NONE</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3">
      <c r="A204" s="24" t="s">
        <v>62</v>
      </c>
      <c r="B204" s="26" t="s">
        <v>453</v>
      </c>
      <c r="C204" s="24" t="s">
        <v>202</v>
      </c>
      <c r="D204" s="24" t="s">
        <v>81</v>
      </c>
      <c r="E204" s="24" t="s">
        <v>52</v>
      </c>
      <c r="F204" s="68">
        <v>35.6</v>
      </c>
      <c r="G204" s="68"/>
      <c r="H204" s="24"/>
      <c r="I204" s="65" t="str">
        <f>LEFT(Tabel1[[#This Row],[Ruumi tüüp (TALO Tüüpruumide nimestik)]],2)</f>
        <v>91</v>
      </c>
      <c r="J204" s="25" t="s">
        <v>190</v>
      </c>
      <c r="K204" s="24" t="s">
        <v>251</v>
      </c>
      <c r="L204" s="65" t="str">
        <f>IFERROR(VLOOKUP(Tabel1[[#This Row],[Üürnik]],'Lepingu lisa'!$AW$3:$AX$22,2,FALSE),"")</f>
        <v>PALDISKI MNT _03</v>
      </c>
      <c r="M204" s="65" t="str">
        <f>IFERROR(VLOOKUP(Tabel1[[#This Row],[Jaotus]],Tabelid!L:M,2,FALSE),"")</f>
        <v>NONE</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3">
      <c r="A205" s="24" t="s">
        <v>62</v>
      </c>
      <c r="B205" s="26" t="s">
        <v>454</v>
      </c>
      <c r="C205" s="24" t="s">
        <v>202</v>
      </c>
      <c r="D205" s="24" t="s">
        <v>80</v>
      </c>
      <c r="E205" s="24" t="s">
        <v>38</v>
      </c>
      <c r="F205" s="68">
        <v>5.9</v>
      </c>
      <c r="G205" s="68"/>
      <c r="H205" s="24"/>
      <c r="I205" s="65" t="str">
        <f>LEFT(Tabel1[[#This Row],[Ruumi tüüp (TALO Tüüpruumide nimestik)]],2)</f>
        <v>73</v>
      </c>
      <c r="J205" s="25" t="s">
        <v>190</v>
      </c>
      <c r="K205" s="24" t="s">
        <v>251</v>
      </c>
      <c r="L205" s="65" t="str">
        <f>IFERROR(VLOOKUP(Tabel1[[#This Row],[Üürnik]],'Lepingu lisa'!$AW$3:$AX$22,2,FALSE),"")</f>
        <v>PALDISKI MNT _03</v>
      </c>
      <c r="M205" s="65" t="str">
        <f>IFERROR(VLOOKUP(Tabel1[[#This Row],[Jaotus]],Tabelid!L:M,2,FALSE),"")</f>
        <v>NONE</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3">
      <c r="A206" s="24" t="s">
        <v>62</v>
      </c>
      <c r="B206" s="26" t="s">
        <v>455</v>
      </c>
      <c r="C206" s="24" t="s">
        <v>202</v>
      </c>
      <c r="D206" s="24" t="s">
        <v>87</v>
      </c>
      <c r="E206" s="24" t="s">
        <v>26</v>
      </c>
      <c r="F206" s="68">
        <v>46.4</v>
      </c>
      <c r="G206" s="68"/>
      <c r="H206" s="24"/>
      <c r="I206" s="65" t="str">
        <f>LEFT(Tabel1[[#This Row],[Ruumi tüüp (TALO Tüüpruumide nimestik)]],2)</f>
        <v>48</v>
      </c>
      <c r="J206" s="25" t="s">
        <v>190</v>
      </c>
      <c r="K206" s="24" t="s">
        <v>251</v>
      </c>
      <c r="L206" s="65" t="str">
        <f>IFERROR(VLOOKUP(Tabel1[[#This Row],[Üürnik]],'Lepingu lisa'!$AW$3:$AX$22,2,FALSE),"")</f>
        <v>PALDISKI MNT _03</v>
      </c>
      <c r="M206" s="65" t="str">
        <f>IFERROR(VLOOKUP(Tabel1[[#This Row],[Jaotus]],Tabelid!L:M,2,FALSE),"")</f>
        <v>NONE</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3">
      <c r="A207" s="24" t="s">
        <v>62</v>
      </c>
      <c r="B207" s="26" t="s">
        <v>456</v>
      </c>
      <c r="C207" s="24" t="s">
        <v>202</v>
      </c>
      <c r="D207" s="24" t="s">
        <v>81</v>
      </c>
      <c r="E207" s="24" t="s">
        <v>52</v>
      </c>
      <c r="F207" s="68">
        <v>34</v>
      </c>
      <c r="G207" s="68"/>
      <c r="H207" s="24"/>
      <c r="I207" s="65" t="str">
        <f>LEFT(Tabel1[[#This Row],[Ruumi tüüp (TALO Tüüpruumide nimestik)]],2)</f>
        <v>91</v>
      </c>
      <c r="J207" s="25" t="s">
        <v>190</v>
      </c>
      <c r="K207" s="24" t="s">
        <v>251</v>
      </c>
      <c r="L207" s="65" t="str">
        <f>IFERROR(VLOOKUP(Tabel1[[#This Row],[Üürnik]],'Lepingu lisa'!$AW$3:$AX$22,2,FALSE),"")</f>
        <v>PALDISKI MNT _03</v>
      </c>
      <c r="M207" s="65" t="str">
        <f>IFERROR(VLOOKUP(Tabel1[[#This Row],[Jaotus]],Tabelid!L:M,2,FALSE),"")</f>
        <v>NONE</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3">
      <c r="A208" s="24" t="s">
        <v>62</v>
      </c>
      <c r="B208" s="26" t="s">
        <v>457</v>
      </c>
      <c r="C208" s="24" t="s">
        <v>202</v>
      </c>
      <c r="D208" s="24" t="s">
        <v>204</v>
      </c>
      <c r="E208" s="24" t="s">
        <v>31</v>
      </c>
      <c r="F208" s="68">
        <v>7.8</v>
      </c>
      <c r="G208" s="68"/>
      <c r="H208" s="24"/>
      <c r="I208" s="65" t="str">
        <f>LEFT(Tabel1[[#This Row],[Ruumi tüüp (TALO Tüüpruumide nimestik)]],2)</f>
        <v>59</v>
      </c>
      <c r="J208" s="25" t="s">
        <v>190</v>
      </c>
      <c r="K208" s="24" t="s">
        <v>251</v>
      </c>
      <c r="L208" s="65" t="str">
        <f>IFERROR(VLOOKUP(Tabel1[[#This Row],[Üürnik]],'Lepingu lisa'!$AW$3:$AX$22,2,FALSE),"")</f>
        <v>PALDISKI MNT _03</v>
      </c>
      <c r="M208" s="65" t="str">
        <f>IFERROR(VLOOKUP(Tabel1[[#This Row],[Jaotus]],Tabelid!L:M,2,FALSE),"")</f>
        <v>NONE</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3">
      <c r="A209" s="24" t="s">
        <v>62</v>
      </c>
      <c r="B209" s="26" t="s">
        <v>458</v>
      </c>
      <c r="C209" s="24" t="s">
        <v>202</v>
      </c>
      <c r="D209" s="24" t="s">
        <v>205</v>
      </c>
      <c r="E209" s="24" t="s">
        <v>11</v>
      </c>
      <c r="F209" s="68">
        <v>14.8</v>
      </c>
      <c r="G209" s="68"/>
      <c r="H209" s="24"/>
      <c r="I209" s="65" t="str">
        <f>LEFT(Tabel1[[#This Row],[Ruumi tüüp (TALO Tüüpruumide nimestik)]],2)</f>
        <v>21</v>
      </c>
      <c r="J209" s="25" t="s">
        <v>190</v>
      </c>
      <c r="K209" s="24" t="s">
        <v>251</v>
      </c>
      <c r="L209" s="65" t="str">
        <f>IFERROR(VLOOKUP(Tabel1[[#This Row],[Üürnik]],'Lepingu lisa'!$AW$3:$AX$22,2,FALSE),"")</f>
        <v>PALDISKI MNT _03</v>
      </c>
      <c r="M209" s="65" t="str">
        <f>IFERROR(VLOOKUP(Tabel1[[#This Row],[Jaotus]],Tabelid!L:M,2,FALSE),"")</f>
        <v>NONE</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3">
      <c r="A210" s="24" t="s">
        <v>62</v>
      </c>
      <c r="B210" s="26" t="s">
        <v>459</v>
      </c>
      <c r="C210" s="24" t="s">
        <v>164</v>
      </c>
      <c r="D210" s="24" t="s">
        <v>103</v>
      </c>
      <c r="E210" s="24" t="s">
        <v>53</v>
      </c>
      <c r="F210" s="68">
        <v>0.8</v>
      </c>
      <c r="G210" s="68"/>
      <c r="H210" s="24"/>
      <c r="I210" s="65" t="str">
        <f>LEFT(Tabel1[[#This Row],[Ruumi tüüp (TALO Tüüpruumide nimestik)]],2)</f>
        <v>92</v>
      </c>
      <c r="J210" s="25"/>
      <c r="K210" s="24"/>
      <c r="L210" s="65" t="str">
        <f>IFERROR(VLOOKUP(Tabel1[[#This Row],[Üürnik]],'Lepingu lisa'!$AW$3:$AX$22,2,FALSE),"")</f>
        <v/>
      </c>
      <c r="M210" s="65" t="str">
        <f>IFERROR(VLOOKUP(Tabel1[[#This Row],[Jaotus]],Tabelid!L:M,2,FALSE),"")</f>
        <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3">
      <c r="A211" s="24" t="s">
        <v>62</v>
      </c>
      <c r="B211" s="26" t="s">
        <v>460</v>
      </c>
      <c r="C211" s="24" t="s">
        <v>202</v>
      </c>
      <c r="D211" s="24" t="s">
        <v>80</v>
      </c>
      <c r="E211" s="24" t="s">
        <v>38</v>
      </c>
      <c r="F211" s="68">
        <v>3.8</v>
      </c>
      <c r="G211" s="68"/>
      <c r="H211" s="24"/>
      <c r="I211" s="65" t="str">
        <f>LEFT(Tabel1[[#This Row],[Ruumi tüüp (TALO Tüüpruumide nimestik)]],2)</f>
        <v>73</v>
      </c>
      <c r="J211" s="25" t="s">
        <v>190</v>
      </c>
      <c r="K211" s="24" t="s">
        <v>251</v>
      </c>
      <c r="L211" s="65" t="str">
        <f>IFERROR(VLOOKUP(Tabel1[[#This Row],[Üürnik]],'Lepingu lisa'!$AW$3:$AX$22,2,FALSE),"")</f>
        <v>PALDISKI MNT _03</v>
      </c>
      <c r="M211" s="65" t="str">
        <f>IFERROR(VLOOKUP(Tabel1[[#This Row],[Jaotus]],Tabelid!L:M,2,FALSE),"")</f>
        <v>NONE</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3">
      <c r="A212" s="24" t="s">
        <v>62</v>
      </c>
      <c r="B212" s="26" t="s">
        <v>461</v>
      </c>
      <c r="C212" s="24" t="s">
        <v>197</v>
      </c>
      <c r="D212" s="24" t="s">
        <v>92</v>
      </c>
      <c r="E212" s="24" t="s">
        <v>56</v>
      </c>
      <c r="F212" s="68">
        <v>4.7</v>
      </c>
      <c r="G212" s="68"/>
      <c r="H212" s="24"/>
      <c r="I212" s="65" t="str">
        <f>LEFT(Tabel1[[#This Row],[Ruumi tüüp (TALO Tüüpruumide nimestik)]],2)</f>
        <v>97</v>
      </c>
      <c r="J212" s="25"/>
      <c r="K212" s="24"/>
      <c r="L212" s="65" t="str">
        <f>IFERROR(VLOOKUP(Tabel1[[#This Row],[Üürnik]],'Lepingu lisa'!$AW$3:$AX$22,2,FALSE),"")</f>
        <v/>
      </c>
      <c r="M212" s="65" t="str">
        <f>IFERROR(VLOOKUP(Tabel1[[#This Row],[Jaotus]],Tabelid!L:M,2,FALSE),"")</f>
        <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3">
      <c r="A213" s="24" t="s">
        <v>62</v>
      </c>
      <c r="B213" s="26" t="s">
        <v>462</v>
      </c>
      <c r="C213" s="24" t="s">
        <v>202</v>
      </c>
      <c r="D213" s="24" t="s">
        <v>99</v>
      </c>
      <c r="E213" s="24" t="s">
        <v>13</v>
      </c>
      <c r="F213" s="68">
        <v>12.4</v>
      </c>
      <c r="G213" s="68"/>
      <c r="H213" s="24"/>
      <c r="I213" s="65" t="str">
        <f>LEFT(Tabel1[[#This Row],[Ruumi tüüp (TALO Tüüpruumide nimestik)]],2)</f>
        <v>23</v>
      </c>
      <c r="J213" s="25" t="s">
        <v>190</v>
      </c>
      <c r="K213" s="24" t="s">
        <v>251</v>
      </c>
      <c r="L213" s="65" t="str">
        <f>IFERROR(VLOOKUP(Tabel1[[#This Row],[Üürnik]],'Lepingu lisa'!$AW$3:$AX$22,2,FALSE),"")</f>
        <v>PALDISKI MNT _03</v>
      </c>
      <c r="M213" s="65" t="str">
        <f>IFERROR(VLOOKUP(Tabel1[[#This Row],[Jaotus]],Tabelid!L:M,2,FALSE),"")</f>
        <v>NONE</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3">
      <c r="A214" s="24" t="s">
        <v>62</v>
      </c>
      <c r="B214" s="26" t="s">
        <v>463</v>
      </c>
      <c r="C214" s="24" t="s">
        <v>202</v>
      </c>
      <c r="D214" s="24" t="s">
        <v>98</v>
      </c>
      <c r="E214" s="24" t="s">
        <v>11</v>
      </c>
      <c r="F214" s="68">
        <v>26.2</v>
      </c>
      <c r="G214" s="68"/>
      <c r="H214" s="24"/>
      <c r="I214" s="65" t="str">
        <f>LEFT(Tabel1[[#This Row],[Ruumi tüüp (TALO Tüüpruumide nimestik)]],2)</f>
        <v>21</v>
      </c>
      <c r="J214" s="25" t="s">
        <v>190</v>
      </c>
      <c r="K214" s="24" t="s">
        <v>251</v>
      </c>
      <c r="L214" s="65" t="str">
        <f>IFERROR(VLOOKUP(Tabel1[[#This Row],[Üürnik]],'Lepingu lisa'!$AW$3:$AX$22,2,FALSE),"")</f>
        <v>PALDISKI MNT _03</v>
      </c>
      <c r="M214" s="65" t="str">
        <f>IFERROR(VLOOKUP(Tabel1[[#This Row],[Jaotus]],Tabelid!L:M,2,FALSE),"")</f>
        <v>NONE</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3">
      <c r="A215" s="24" t="s">
        <v>62</v>
      </c>
      <c r="B215" s="26" t="s">
        <v>464</v>
      </c>
      <c r="C215" s="24" t="s">
        <v>197</v>
      </c>
      <c r="D215" s="24" t="s">
        <v>91</v>
      </c>
      <c r="E215" s="24" t="s">
        <v>55</v>
      </c>
      <c r="F215" s="68">
        <v>97.6</v>
      </c>
      <c r="G215" s="68"/>
      <c r="H215" s="24"/>
      <c r="I215" s="65" t="str">
        <f>LEFT(Tabel1[[#This Row],[Ruumi tüüp (TALO Tüüpruumide nimestik)]],2)</f>
        <v>96</v>
      </c>
      <c r="J215" s="25"/>
      <c r="K215" s="24"/>
      <c r="L215" s="65" t="str">
        <f>IFERROR(VLOOKUP(Tabel1[[#This Row],[Üürnik]],'Lepingu lisa'!$AW$3:$AX$22,2,FALSE),"")</f>
        <v/>
      </c>
      <c r="M215" s="65" t="str">
        <f>IFERROR(VLOOKUP(Tabel1[[#This Row],[Jaotus]],Tabelid!L:M,2,FALSE),"")</f>
        <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3">
      <c r="A216" s="24" t="s">
        <v>62</v>
      </c>
      <c r="B216" s="26" t="s">
        <v>465</v>
      </c>
      <c r="C216" s="24" t="s">
        <v>197</v>
      </c>
      <c r="D216" s="24" t="s">
        <v>91</v>
      </c>
      <c r="E216" s="24" t="s">
        <v>55</v>
      </c>
      <c r="F216" s="68">
        <v>111</v>
      </c>
      <c r="G216" s="68"/>
      <c r="H216" s="24"/>
      <c r="I216" s="65" t="str">
        <f>LEFT(Tabel1[[#This Row],[Ruumi tüüp (TALO Tüüpruumide nimestik)]],2)</f>
        <v>96</v>
      </c>
      <c r="J216" s="25"/>
      <c r="K216" s="24"/>
      <c r="L216" s="65" t="str">
        <f>IFERROR(VLOOKUP(Tabel1[[#This Row],[Üürnik]],'Lepingu lisa'!$AW$3:$AX$22,2,FALSE),"")</f>
        <v/>
      </c>
      <c r="M216" s="65" t="str">
        <f>IFERROR(VLOOKUP(Tabel1[[#This Row],[Jaotus]],Tabelid!L:M,2,FALSE),"")</f>
        <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3">
      <c r="A217" s="24" t="s">
        <v>62</v>
      </c>
      <c r="B217" s="26" t="s">
        <v>466</v>
      </c>
      <c r="C217" s="24" t="s">
        <v>202</v>
      </c>
      <c r="D217" s="24" t="s">
        <v>80</v>
      </c>
      <c r="E217" s="24" t="s">
        <v>38</v>
      </c>
      <c r="F217" s="68">
        <v>2.5</v>
      </c>
      <c r="G217" s="68"/>
      <c r="H217" s="24"/>
      <c r="I217" s="65" t="str">
        <f>LEFT(Tabel1[[#This Row],[Ruumi tüüp (TALO Tüüpruumide nimestik)]],2)</f>
        <v>73</v>
      </c>
      <c r="J217" s="25" t="s">
        <v>190</v>
      </c>
      <c r="K217" s="24" t="s">
        <v>251</v>
      </c>
      <c r="L217" s="65" t="str">
        <f>IFERROR(VLOOKUP(Tabel1[[#This Row],[Üürnik]],'Lepingu lisa'!$AW$3:$AX$22,2,FALSE),"")</f>
        <v>PALDISKI MNT _03</v>
      </c>
      <c r="M217" s="65" t="str">
        <f>IFERROR(VLOOKUP(Tabel1[[#This Row],[Jaotus]],Tabelid!L:M,2,FALSE),"")</f>
        <v>NONE</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3">
      <c r="A218" s="24" t="s">
        <v>62</v>
      </c>
      <c r="B218" s="26" t="s">
        <v>467</v>
      </c>
      <c r="C218" s="24" t="s">
        <v>202</v>
      </c>
      <c r="D218" s="24" t="s">
        <v>205</v>
      </c>
      <c r="E218" s="24" t="s">
        <v>11</v>
      </c>
      <c r="F218" s="68">
        <v>10.199999999999999</v>
      </c>
      <c r="G218" s="68"/>
      <c r="H218" s="24"/>
      <c r="I218" s="65" t="str">
        <f>LEFT(Tabel1[[#This Row],[Ruumi tüüp (TALO Tüüpruumide nimestik)]],2)</f>
        <v>21</v>
      </c>
      <c r="J218" s="25" t="s">
        <v>190</v>
      </c>
      <c r="K218" s="24" t="s">
        <v>251</v>
      </c>
      <c r="L218" s="65" t="str">
        <f>IFERROR(VLOOKUP(Tabel1[[#This Row],[Üürnik]],'Lepingu lisa'!$AW$3:$AX$22,2,FALSE),"")</f>
        <v>PALDISKI MNT _03</v>
      </c>
      <c r="M218" s="65" t="str">
        <f>IFERROR(VLOOKUP(Tabel1[[#This Row],[Jaotus]],Tabelid!L:M,2,FALSE),"")</f>
        <v>NONE</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3">
      <c r="A219" s="24" t="s">
        <v>62</v>
      </c>
      <c r="B219" s="26" t="s">
        <v>468</v>
      </c>
      <c r="C219" s="24" t="s">
        <v>164</v>
      </c>
      <c r="D219" s="24" t="s">
        <v>97</v>
      </c>
      <c r="E219" s="24" t="s">
        <v>53</v>
      </c>
      <c r="F219" s="68">
        <v>3.3</v>
      </c>
      <c r="G219" s="68"/>
      <c r="H219" s="24"/>
      <c r="I219" s="65" t="str">
        <f>LEFT(Tabel1[[#This Row],[Ruumi tüüp (TALO Tüüpruumide nimestik)]],2)</f>
        <v>92</v>
      </c>
      <c r="J219" s="25"/>
      <c r="K219" s="24"/>
      <c r="L219" s="65" t="str">
        <f>IFERROR(VLOOKUP(Tabel1[[#This Row],[Üürnik]],'Lepingu lisa'!$AW$3:$AX$22,2,FALSE),"")</f>
        <v/>
      </c>
      <c r="M219" s="65" t="str">
        <f>IFERROR(VLOOKUP(Tabel1[[#This Row],[Jaotus]],Tabelid!L:M,2,FALSE),"")</f>
        <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3">
      <c r="A220" s="24" t="s">
        <v>62</v>
      </c>
      <c r="B220" s="26" t="s">
        <v>469</v>
      </c>
      <c r="C220" s="24" t="s">
        <v>164</v>
      </c>
      <c r="D220" s="24" t="s">
        <v>97</v>
      </c>
      <c r="E220" s="24" t="s">
        <v>53</v>
      </c>
      <c r="F220" s="68">
        <v>3.2</v>
      </c>
      <c r="G220" s="68"/>
      <c r="H220" s="24"/>
      <c r="I220" s="65" t="str">
        <f>LEFT(Tabel1[[#This Row],[Ruumi tüüp (TALO Tüüpruumide nimestik)]],2)</f>
        <v>92</v>
      </c>
      <c r="J220" s="25"/>
      <c r="K220" s="24"/>
      <c r="L220" s="65" t="str">
        <f>IFERROR(VLOOKUP(Tabel1[[#This Row],[Üürnik]],'Lepingu lisa'!$AW$3:$AX$22,2,FALSE),"")</f>
        <v/>
      </c>
      <c r="M220" s="65"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3">
      <c r="A221" s="24" t="s">
        <v>62</v>
      </c>
      <c r="B221" s="26" t="s">
        <v>470</v>
      </c>
      <c r="C221" s="24" t="s">
        <v>164</v>
      </c>
      <c r="D221" s="24" t="s">
        <v>103</v>
      </c>
      <c r="E221" s="24" t="s">
        <v>53</v>
      </c>
      <c r="F221" s="68">
        <v>0.4</v>
      </c>
      <c r="G221" s="68"/>
      <c r="H221" s="24"/>
      <c r="I221" s="65" t="str">
        <f>LEFT(Tabel1[[#This Row],[Ruumi tüüp (TALO Tüüpruumide nimestik)]],2)</f>
        <v>92</v>
      </c>
      <c r="J221" s="25"/>
      <c r="K221" s="24"/>
      <c r="L221" s="65" t="str">
        <f>IFERROR(VLOOKUP(Tabel1[[#This Row],[Üürnik]],'Lepingu lisa'!$AW$3:$AX$22,2,FALSE),"")</f>
        <v/>
      </c>
      <c r="M221" s="65" t="str">
        <f>IFERROR(VLOOKUP(Tabel1[[#This Row],[Jaotus]],Tabelid!L:M,2,FALSE),"")</f>
        <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3">
      <c r="A222" s="24" t="s">
        <v>62</v>
      </c>
      <c r="B222" s="26" t="s">
        <v>471</v>
      </c>
      <c r="C222" s="24" t="s">
        <v>164</v>
      </c>
      <c r="D222" s="24" t="s">
        <v>103</v>
      </c>
      <c r="E222" s="24" t="s">
        <v>53</v>
      </c>
      <c r="F222" s="68">
        <v>0.4</v>
      </c>
      <c r="G222" s="68"/>
      <c r="H222" s="24"/>
      <c r="I222" s="65" t="str">
        <f>LEFT(Tabel1[[#This Row],[Ruumi tüüp (TALO Tüüpruumide nimestik)]],2)</f>
        <v>92</v>
      </c>
      <c r="J222" s="25"/>
      <c r="K222" s="24"/>
      <c r="L222" s="65" t="str">
        <f>IFERROR(VLOOKUP(Tabel1[[#This Row],[Üürnik]],'Lepingu lisa'!$AW$3:$AX$22,2,FALSE),"")</f>
        <v/>
      </c>
      <c r="M222" s="65" t="str">
        <f>IFERROR(VLOOKUP(Tabel1[[#This Row],[Jaotus]],Tabelid!L:M,2,FALSE),"")</f>
        <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3">
      <c r="A223" s="24" t="s">
        <v>62</v>
      </c>
      <c r="B223" s="26" t="s">
        <v>472</v>
      </c>
      <c r="C223" s="24" t="s">
        <v>164</v>
      </c>
      <c r="D223" s="24" t="s">
        <v>103</v>
      </c>
      <c r="E223" s="24" t="s">
        <v>53</v>
      </c>
      <c r="F223" s="68">
        <v>0.7</v>
      </c>
      <c r="G223" s="68"/>
      <c r="H223" s="24"/>
      <c r="I223" s="65" t="str">
        <f>LEFT(Tabel1[[#This Row],[Ruumi tüüp (TALO Tüüpruumide nimestik)]],2)</f>
        <v>92</v>
      </c>
      <c r="J223" s="25"/>
      <c r="K223" s="24"/>
      <c r="L223" s="65" t="str">
        <f>IFERROR(VLOOKUP(Tabel1[[#This Row],[Üürnik]],'Lepingu lisa'!$AW$3:$AX$22,2,FALSE),"")</f>
        <v/>
      </c>
      <c r="M223" s="65" t="str">
        <f>IFERROR(VLOOKUP(Tabel1[[#This Row],[Jaotus]],Tabelid!L:M,2,FALSE),"")</f>
        <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3">
      <c r="A224" s="24" t="s">
        <v>62</v>
      </c>
      <c r="B224" s="26" t="s">
        <v>473</v>
      </c>
      <c r="C224" s="24" t="s">
        <v>164</v>
      </c>
      <c r="D224" s="24" t="s">
        <v>103</v>
      </c>
      <c r="E224" s="24" t="s">
        <v>53</v>
      </c>
      <c r="F224" s="68">
        <v>3.7</v>
      </c>
      <c r="G224" s="68"/>
      <c r="H224" s="24"/>
      <c r="I224" s="65" t="str">
        <f>LEFT(Tabel1[[#This Row],[Ruumi tüüp (TALO Tüüpruumide nimestik)]],2)</f>
        <v>92</v>
      </c>
      <c r="J224" s="25"/>
      <c r="K224" s="24"/>
      <c r="L224" s="65" t="str">
        <f>IFERROR(VLOOKUP(Tabel1[[#This Row],[Üürnik]],'Lepingu lisa'!$AW$3:$AX$22,2,FALSE),"")</f>
        <v/>
      </c>
      <c r="M224" s="65"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3">
      <c r="A225" s="24" t="s">
        <v>62</v>
      </c>
      <c r="B225" s="26" t="s">
        <v>474</v>
      </c>
      <c r="C225" s="24" t="s">
        <v>202</v>
      </c>
      <c r="D225" s="24" t="s">
        <v>93</v>
      </c>
      <c r="E225" s="24" t="s">
        <v>52</v>
      </c>
      <c r="F225" s="68">
        <v>3.5</v>
      </c>
      <c r="G225" s="68"/>
      <c r="H225" s="24"/>
      <c r="I225" s="65" t="str">
        <f>LEFT(Tabel1[[#This Row],[Ruumi tüüp (TALO Tüüpruumide nimestik)]],2)</f>
        <v>91</v>
      </c>
      <c r="J225" s="25" t="s">
        <v>190</v>
      </c>
      <c r="K225" s="24" t="s">
        <v>251</v>
      </c>
      <c r="L225" s="65" t="str">
        <f>IFERROR(VLOOKUP(Tabel1[[#This Row],[Üürnik]],'Lepingu lisa'!$AW$3:$AX$22,2,FALSE),"")</f>
        <v>PALDISKI MNT _03</v>
      </c>
      <c r="M225" s="65" t="str">
        <f>IFERROR(VLOOKUP(Tabel1[[#This Row],[Jaotus]],Tabelid!L:M,2,FALSE),"")</f>
        <v>NONE</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3">
      <c r="A226" s="24" t="s">
        <v>62</v>
      </c>
      <c r="B226" s="26" t="s">
        <v>475</v>
      </c>
      <c r="C226" s="24" t="s">
        <v>202</v>
      </c>
      <c r="D226" s="24" t="s">
        <v>93</v>
      </c>
      <c r="E226" s="24" t="s">
        <v>52</v>
      </c>
      <c r="F226" s="68">
        <v>2.6</v>
      </c>
      <c r="G226" s="68"/>
      <c r="H226" s="24"/>
      <c r="I226" s="65" t="str">
        <f>LEFT(Tabel1[[#This Row],[Ruumi tüüp (TALO Tüüpruumide nimestik)]],2)</f>
        <v>91</v>
      </c>
      <c r="J226" s="25" t="s">
        <v>190</v>
      </c>
      <c r="K226" s="24" t="s">
        <v>251</v>
      </c>
      <c r="L226" s="65" t="str">
        <f>IFERROR(VLOOKUP(Tabel1[[#This Row],[Üürnik]],'Lepingu lisa'!$AW$3:$AX$22,2,FALSE),"")</f>
        <v>PALDISKI MNT _03</v>
      </c>
      <c r="M226" s="65" t="str">
        <f>IFERROR(VLOOKUP(Tabel1[[#This Row],[Jaotus]],Tabelid!L:M,2,FALSE),"")</f>
        <v>NONE</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3">
      <c r="A227" s="24" t="s">
        <v>63</v>
      </c>
      <c r="B227" s="26" t="s">
        <v>476</v>
      </c>
      <c r="C227" s="24" t="s">
        <v>202</v>
      </c>
      <c r="D227" s="24" t="s">
        <v>203</v>
      </c>
      <c r="E227" s="24" t="s">
        <v>52</v>
      </c>
      <c r="F227" s="68">
        <v>21.4</v>
      </c>
      <c r="G227" s="68"/>
      <c r="H227" s="24"/>
      <c r="I227" s="65" t="str">
        <f>LEFT(Tabel1[[#This Row],[Ruumi tüüp (TALO Tüüpruumide nimestik)]],2)</f>
        <v>91</v>
      </c>
      <c r="J227" s="25" t="s">
        <v>190</v>
      </c>
      <c r="K227" s="24" t="s">
        <v>251</v>
      </c>
      <c r="L227" s="65" t="str">
        <f>IFERROR(VLOOKUP(Tabel1[[#This Row],[Üürnik]],'Lepingu lisa'!$AW$3:$AX$22,2,FALSE),"")</f>
        <v>PALDISKI MNT _03</v>
      </c>
      <c r="M227" s="65" t="str">
        <f>IFERROR(VLOOKUP(Tabel1[[#This Row],[Jaotus]],Tabelid!L:M,2,FALSE),"")</f>
        <v>NONE</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3">
      <c r="A228" s="24" t="s">
        <v>63</v>
      </c>
      <c r="B228" s="26" t="s">
        <v>477</v>
      </c>
      <c r="C228" s="24" t="s">
        <v>164</v>
      </c>
      <c r="D228" s="24" t="s">
        <v>201</v>
      </c>
      <c r="E228" s="24" t="s">
        <v>53</v>
      </c>
      <c r="F228" s="68">
        <v>11.2</v>
      </c>
      <c r="G228" s="68"/>
      <c r="H228" s="24"/>
      <c r="I228" s="65" t="str">
        <f>LEFT(Tabel1[[#This Row],[Ruumi tüüp (TALO Tüüpruumide nimestik)]],2)</f>
        <v>92</v>
      </c>
      <c r="J228" s="25"/>
      <c r="K228" s="24"/>
      <c r="L228" s="65" t="str">
        <f>IFERROR(VLOOKUP(Tabel1[[#This Row],[Üürnik]],'Lepingu lisa'!$AW$3:$AX$22,2,FALSE),"")</f>
        <v/>
      </c>
      <c r="M228" s="65" t="str">
        <f>IFERROR(VLOOKUP(Tabel1[[#This Row],[Jaotus]],Tabelid!L:M,2,FALSE),"")</f>
        <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3">
      <c r="A229" s="24" t="s">
        <v>63</v>
      </c>
      <c r="B229" s="26" t="s">
        <v>478</v>
      </c>
      <c r="C229" s="24" t="s">
        <v>164</v>
      </c>
      <c r="D229" s="24" t="s">
        <v>201</v>
      </c>
      <c r="E229" s="24" t="s">
        <v>53</v>
      </c>
      <c r="F229" s="68">
        <v>14.1</v>
      </c>
      <c r="G229" s="68"/>
      <c r="H229" s="24"/>
      <c r="I229" s="65" t="str">
        <f>LEFT(Tabel1[[#This Row],[Ruumi tüüp (TALO Tüüpruumide nimestik)]],2)</f>
        <v>92</v>
      </c>
      <c r="J229" s="25"/>
      <c r="K229" s="24"/>
      <c r="L229" s="65" t="str">
        <f>IFERROR(VLOOKUP(Tabel1[[#This Row],[Üürnik]],'Lepingu lisa'!$AW$3:$AX$22,2,FALSE),"")</f>
        <v/>
      </c>
      <c r="M229" s="65" t="str">
        <f>IFERROR(VLOOKUP(Tabel1[[#This Row],[Jaotus]],Tabelid!L:M,2,FALSE),"")</f>
        <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3">
      <c r="A230" s="24" t="s">
        <v>63</v>
      </c>
      <c r="B230" s="26" t="s">
        <v>479</v>
      </c>
      <c r="C230" s="24" t="s">
        <v>164</v>
      </c>
      <c r="D230" s="24" t="s">
        <v>201</v>
      </c>
      <c r="E230" s="24" t="s">
        <v>53</v>
      </c>
      <c r="F230" s="68">
        <v>14.4</v>
      </c>
      <c r="G230" s="68"/>
      <c r="H230" s="24"/>
      <c r="I230" s="65" t="str">
        <f>LEFT(Tabel1[[#This Row],[Ruumi tüüp (TALO Tüüpruumide nimestik)]],2)</f>
        <v>92</v>
      </c>
      <c r="J230" s="25"/>
      <c r="K230" s="24"/>
      <c r="L230" s="65" t="str">
        <f>IFERROR(VLOOKUP(Tabel1[[#This Row],[Üürnik]],'Lepingu lisa'!$AW$3:$AX$22,2,FALSE),"")</f>
        <v/>
      </c>
      <c r="M230" s="65" t="str">
        <f>IFERROR(VLOOKUP(Tabel1[[#This Row],[Jaotus]],Tabelid!L:M,2,FALSE),"")</f>
        <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3">
      <c r="A231" s="24" t="s">
        <v>63</v>
      </c>
      <c r="B231" s="26" t="s">
        <v>480</v>
      </c>
      <c r="C231" s="24" t="s">
        <v>202</v>
      </c>
      <c r="D231" s="24" t="s">
        <v>205</v>
      </c>
      <c r="E231" s="24" t="s">
        <v>11</v>
      </c>
      <c r="F231" s="68">
        <v>30</v>
      </c>
      <c r="G231" s="68"/>
      <c r="H231" s="24"/>
      <c r="I231" s="65" t="str">
        <f>LEFT(Tabel1[[#This Row],[Ruumi tüüp (TALO Tüüpruumide nimestik)]],2)</f>
        <v>21</v>
      </c>
      <c r="J231" s="25" t="s">
        <v>190</v>
      </c>
      <c r="K231" s="24" t="s">
        <v>251</v>
      </c>
      <c r="L231" s="65" t="str">
        <f>IFERROR(VLOOKUP(Tabel1[[#This Row],[Üürnik]],'Lepingu lisa'!$AW$3:$AX$22,2,FALSE),"")</f>
        <v>PALDISKI MNT _03</v>
      </c>
      <c r="M231" s="65" t="str">
        <f>IFERROR(VLOOKUP(Tabel1[[#This Row],[Jaotus]],Tabelid!L:M,2,FALSE),"")</f>
        <v>NONE</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3">
      <c r="A232" s="24" t="s">
        <v>63</v>
      </c>
      <c r="B232" s="26" t="s">
        <v>481</v>
      </c>
      <c r="C232" s="24" t="s">
        <v>202</v>
      </c>
      <c r="D232" s="24" t="s">
        <v>205</v>
      </c>
      <c r="E232" s="24" t="s">
        <v>11</v>
      </c>
      <c r="F232" s="68">
        <v>16.2</v>
      </c>
      <c r="G232" s="68"/>
      <c r="H232" s="24"/>
      <c r="I232" s="65" t="str">
        <f>LEFT(Tabel1[[#This Row],[Ruumi tüüp (TALO Tüüpruumide nimestik)]],2)</f>
        <v>21</v>
      </c>
      <c r="J232" s="25" t="s">
        <v>190</v>
      </c>
      <c r="K232" s="24" t="s">
        <v>251</v>
      </c>
      <c r="L232" s="65" t="str">
        <f>IFERROR(VLOOKUP(Tabel1[[#This Row],[Üürnik]],'Lepingu lisa'!$AW$3:$AX$22,2,FALSE),"")</f>
        <v>PALDISKI MNT _03</v>
      </c>
      <c r="M232" s="65" t="str">
        <f>IFERROR(VLOOKUP(Tabel1[[#This Row],[Jaotus]],Tabelid!L:M,2,FALSE),"")</f>
        <v>NONE</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3">
      <c r="A233" s="24" t="s">
        <v>63</v>
      </c>
      <c r="B233" s="26" t="s">
        <v>482</v>
      </c>
      <c r="C233" s="24" t="s">
        <v>202</v>
      </c>
      <c r="D233" s="24" t="s">
        <v>205</v>
      </c>
      <c r="E233" s="24" t="s">
        <v>12</v>
      </c>
      <c r="F233" s="68">
        <v>15.9</v>
      </c>
      <c r="G233" s="68"/>
      <c r="H233" s="24"/>
      <c r="I233" s="65" t="str">
        <f>LEFT(Tabel1[[#This Row],[Ruumi tüüp (TALO Tüüpruumide nimestik)]],2)</f>
        <v>22</v>
      </c>
      <c r="J233" s="25" t="s">
        <v>190</v>
      </c>
      <c r="K233" s="24" t="s">
        <v>251</v>
      </c>
      <c r="L233" s="65" t="str">
        <f>IFERROR(VLOOKUP(Tabel1[[#This Row],[Üürnik]],'Lepingu lisa'!$AW$3:$AX$22,2,FALSE),"")</f>
        <v>PALDISKI MNT _03</v>
      </c>
      <c r="M233" s="65" t="str">
        <f>IFERROR(VLOOKUP(Tabel1[[#This Row],[Jaotus]],Tabelid!L:M,2,FALSE),"")</f>
        <v>NONE</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3">
      <c r="A234" s="24" t="s">
        <v>63</v>
      </c>
      <c r="B234" s="26" t="s">
        <v>483</v>
      </c>
      <c r="C234" s="24" t="s">
        <v>202</v>
      </c>
      <c r="D234" s="24" t="s">
        <v>205</v>
      </c>
      <c r="E234" s="24" t="s">
        <v>11</v>
      </c>
      <c r="F234" s="68">
        <v>10.7</v>
      </c>
      <c r="G234" s="68"/>
      <c r="H234" s="24"/>
      <c r="I234" s="65" t="str">
        <f>LEFT(Tabel1[[#This Row],[Ruumi tüüp (TALO Tüüpruumide nimestik)]],2)</f>
        <v>21</v>
      </c>
      <c r="J234" s="25" t="s">
        <v>190</v>
      </c>
      <c r="K234" s="24" t="s">
        <v>251</v>
      </c>
      <c r="L234" s="65" t="str">
        <f>IFERROR(VLOOKUP(Tabel1[[#This Row],[Üürnik]],'Lepingu lisa'!$AW$3:$AX$22,2,FALSE),"")</f>
        <v>PALDISKI MNT _03</v>
      </c>
      <c r="M234" s="65" t="str">
        <f>IFERROR(VLOOKUP(Tabel1[[#This Row],[Jaotus]],Tabelid!L:M,2,FALSE),"")</f>
        <v>NONE</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3">
      <c r="A235" s="24" t="s">
        <v>63</v>
      </c>
      <c r="B235" s="26" t="s">
        <v>484</v>
      </c>
      <c r="C235" s="24" t="s">
        <v>202</v>
      </c>
      <c r="D235" s="24" t="s">
        <v>205</v>
      </c>
      <c r="E235" s="24" t="s">
        <v>11</v>
      </c>
      <c r="F235" s="68">
        <v>10.6</v>
      </c>
      <c r="G235" s="68"/>
      <c r="H235" s="24"/>
      <c r="I235" s="65" t="str">
        <f>LEFT(Tabel1[[#This Row],[Ruumi tüüp (TALO Tüüpruumide nimestik)]],2)</f>
        <v>21</v>
      </c>
      <c r="J235" s="25" t="s">
        <v>190</v>
      </c>
      <c r="K235" s="24" t="s">
        <v>251</v>
      </c>
      <c r="L235" s="65" t="str">
        <f>IFERROR(VLOOKUP(Tabel1[[#This Row],[Üürnik]],'Lepingu lisa'!$AW$3:$AX$22,2,FALSE),"")</f>
        <v>PALDISKI MNT _03</v>
      </c>
      <c r="M235" s="65" t="str">
        <f>IFERROR(VLOOKUP(Tabel1[[#This Row],[Jaotus]],Tabelid!L:M,2,FALSE),"")</f>
        <v>NONE</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3">
      <c r="A236" s="24" t="s">
        <v>63</v>
      </c>
      <c r="B236" s="26" t="s">
        <v>485</v>
      </c>
      <c r="C236" s="24" t="s">
        <v>202</v>
      </c>
      <c r="D236" s="24" t="s">
        <v>205</v>
      </c>
      <c r="E236" s="24" t="s">
        <v>11</v>
      </c>
      <c r="F236" s="68">
        <v>28.7</v>
      </c>
      <c r="G236" s="68"/>
      <c r="H236" s="24"/>
      <c r="I236" s="65" t="str">
        <f>LEFT(Tabel1[[#This Row],[Ruumi tüüp (TALO Tüüpruumide nimestik)]],2)</f>
        <v>21</v>
      </c>
      <c r="J236" s="25" t="s">
        <v>190</v>
      </c>
      <c r="K236" s="24" t="s">
        <v>251</v>
      </c>
      <c r="L236" s="65" t="str">
        <f>IFERROR(VLOOKUP(Tabel1[[#This Row],[Üürnik]],'Lepingu lisa'!$AW$3:$AX$22,2,FALSE),"")</f>
        <v>PALDISKI MNT _03</v>
      </c>
      <c r="M236" s="65" t="str">
        <f>IFERROR(VLOOKUP(Tabel1[[#This Row],[Jaotus]],Tabelid!L:M,2,FALSE),"")</f>
        <v>NONE</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3">
      <c r="A237" s="24" t="s">
        <v>63</v>
      </c>
      <c r="B237" s="26" t="s">
        <v>486</v>
      </c>
      <c r="C237" s="24" t="s">
        <v>202</v>
      </c>
      <c r="D237" s="24" t="s">
        <v>205</v>
      </c>
      <c r="E237" s="24" t="s">
        <v>11</v>
      </c>
      <c r="F237" s="68">
        <v>15.5</v>
      </c>
      <c r="G237" s="68"/>
      <c r="H237" s="24"/>
      <c r="I237" s="65" t="str">
        <f>LEFT(Tabel1[[#This Row],[Ruumi tüüp (TALO Tüüpruumide nimestik)]],2)</f>
        <v>21</v>
      </c>
      <c r="J237" s="25" t="s">
        <v>190</v>
      </c>
      <c r="K237" s="24" t="s">
        <v>251</v>
      </c>
      <c r="L237" s="65" t="str">
        <f>IFERROR(VLOOKUP(Tabel1[[#This Row],[Üürnik]],'Lepingu lisa'!$AW$3:$AX$22,2,FALSE),"")</f>
        <v>PALDISKI MNT _03</v>
      </c>
      <c r="M237" s="65" t="str">
        <f>IFERROR(VLOOKUP(Tabel1[[#This Row],[Jaotus]],Tabelid!L:M,2,FALSE),"")</f>
        <v>NONE</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3">
      <c r="A238" s="24" t="s">
        <v>63</v>
      </c>
      <c r="B238" s="26" t="s">
        <v>487</v>
      </c>
      <c r="C238" s="24" t="s">
        <v>202</v>
      </c>
      <c r="D238" s="24" t="s">
        <v>205</v>
      </c>
      <c r="E238" s="24" t="s">
        <v>11</v>
      </c>
      <c r="F238" s="68">
        <v>13.1</v>
      </c>
      <c r="G238" s="68"/>
      <c r="H238" s="24"/>
      <c r="I238" s="65" t="str">
        <f>LEFT(Tabel1[[#This Row],[Ruumi tüüp (TALO Tüüpruumide nimestik)]],2)</f>
        <v>21</v>
      </c>
      <c r="J238" s="25" t="s">
        <v>190</v>
      </c>
      <c r="K238" s="24" t="s">
        <v>251</v>
      </c>
      <c r="L238" s="65" t="str">
        <f>IFERROR(VLOOKUP(Tabel1[[#This Row],[Üürnik]],'Lepingu lisa'!$AW$3:$AX$22,2,FALSE),"")</f>
        <v>PALDISKI MNT _03</v>
      </c>
      <c r="M238" s="65" t="str">
        <f>IFERROR(VLOOKUP(Tabel1[[#This Row],[Jaotus]],Tabelid!L:M,2,FALSE),"")</f>
        <v>NONE</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3">
      <c r="A239" s="24" t="s">
        <v>63</v>
      </c>
      <c r="B239" s="26" t="s">
        <v>488</v>
      </c>
      <c r="C239" s="24" t="s">
        <v>202</v>
      </c>
      <c r="D239" s="24" t="s">
        <v>205</v>
      </c>
      <c r="E239" s="24" t="s">
        <v>11</v>
      </c>
      <c r="F239" s="68">
        <v>15.3</v>
      </c>
      <c r="G239" s="68"/>
      <c r="H239" s="24"/>
      <c r="I239" s="65" t="str">
        <f>LEFT(Tabel1[[#This Row],[Ruumi tüüp (TALO Tüüpruumide nimestik)]],2)</f>
        <v>21</v>
      </c>
      <c r="J239" s="25" t="s">
        <v>190</v>
      </c>
      <c r="K239" s="24" t="s">
        <v>251</v>
      </c>
      <c r="L239" s="65" t="str">
        <f>IFERROR(VLOOKUP(Tabel1[[#This Row],[Üürnik]],'Lepingu lisa'!$AW$3:$AX$22,2,FALSE),"")</f>
        <v>PALDISKI MNT _03</v>
      </c>
      <c r="M239" s="65" t="str">
        <f>IFERROR(VLOOKUP(Tabel1[[#This Row],[Jaotus]],Tabelid!L:M,2,FALSE),"")</f>
        <v>NONE</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3">
      <c r="A240" s="24" t="s">
        <v>63</v>
      </c>
      <c r="B240" s="26" t="s">
        <v>489</v>
      </c>
      <c r="C240" s="24" t="s">
        <v>202</v>
      </c>
      <c r="D240" s="24" t="s">
        <v>205</v>
      </c>
      <c r="E240" s="24" t="s">
        <v>11</v>
      </c>
      <c r="F240" s="68">
        <v>9.5</v>
      </c>
      <c r="G240" s="68"/>
      <c r="H240" s="24"/>
      <c r="I240" s="65" t="str">
        <f>LEFT(Tabel1[[#This Row],[Ruumi tüüp (TALO Tüüpruumide nimestik)]],2)</f>
        <v>21</v>
      </c>
      <c r="J240" s="25" t="s">
        <v>190</v>
      </c>
      <c r="K240" s="24" t="s">
        <v>251</v>
      </c>
      <c r="L240" s="65" t="str">
        <f>IFERROR(VLOOKUP(Tabel1[[#This Row],[Üürnik]],'Lepingu lisa'!$AW$3:$AX$22,2,FALSE),"")</f>
        <v>PALDISKI MNT _03</v>
      </c>
      <c r="M240" s="65" t="str">
        <f>IFERROR(VLOOKUP(Tabel1[[#This Row],[Jaotus]],Tabelid!L:M,2,FALSE),"")</f>
        <v>NONE</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3">
      <c r="A241" s="24" t="s">
        <v>63</v>
      </c>
      <c r="B241" s="26" t="s">
        <v>490</v>
      </c>
      <c r="C241" s="24" t="s">
        <v>197</v>
      </c>
      <c r="D241" s="24" t="s">
        <v>92</v>
      </c>
      <c r="E241" s="24" t="s">
        <v>56</v>
      </c>
      <c r="F241" s="68">
        <v>4.7</v>
      </c>
      <c r="G241" s="68"/>
      <c r="H241" s="24"/>
      <c r="I241" s="65" t="str">
        <f>LEFT(Tabel1[[#This Row],[Ruumi tüüp (TALO Tüüpruumide nimestik)]],2)</f>
        <v>97</v>
      </c>
      <c r="J241" s="25"/>
      <c r="K241" s="24"/>
      <c r="L241" s="65" t="str">
        <f>IFERROR(VLOOKUP(Tabel1[[#This Row],[Üürnik]],'Lepingu lisa'!$AW$3:$AX$22,2,FALSE),"")</f>
        <v/>
      </c>
      <c r="M241" s="65"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3">
      <c r="A242" s="24" t="s">
        <v>63</v>
      </c>
      <c r="B242" s="26" t="s">
        <v>491</v>
      </c>
      <c r="C242" s="24" t="s">
        <v>202</v>
      </c>
      <c r="D242" s="24" t="s">
        <v>80</v>
      </c>
      <c r="E242" s="24" t="s">
        <v>38</v>
      </c>
      <c r="F242" s="68">
        <v>4.5999999999999996</v>
      </c>
      <c r="G242" s="68"/>
      <c r="H242" s="24"/>
      <c r="I242" s="65" t="str">
        <f>LEFT(Tabel1[[#This Row],[Ruumi tüüp (TALO Tüüpruumide nimestik)]],2)</f>
        <v>73</v>
      </c>
      <c r="J242" s="25" t="s">
        <v>190</v>
      </c>
      <c r="K242" s="24" t="s">
        <v>251</v>
      </c>
      <c r="L242" s="65" t="str">
        <f>IFERROR(VLOOKUP(Tabel1[[#This Row],[Üürnik]],'Lepingu lisa'!$AW$3:$AX$22,2,FALSE),"")</f>
        <v>PALDISKI MNT _03</v>
      </c>
      <c r="M242" s="65" t="str">
        <f>IFERROR(VLOOKUP(Tabel1[[#This Row],[Jaotus]],Tabelid!L:M,2,FALSE),"")</f>
        <v>NONE</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3">
      <c r="A243" s="24" t="s">
        <v>63</v>
      </c>
      <c r="B243" s="26" t="s">
        <v>492</v>
      </c>
      <c r="C243" s="24" t="s">
        <v>202</v>
      </c>
      <c r="D243" s="24" t="s">
        <v>205</v>
      </c>
      <c r="E243" s="24" t="s">
        <v>11</v>
      </c>
      <c r="F243" s="68">
        <v>15.3</v>
      </c>
      <c r="G243" s="68"/>
      <c r="H243" s="24"/>
      <c r="I243" s="65" t="str">
        <f>LEFT(Tabel1[[#This Row],[Ruumi tüüp (TALO Tüüpruumide nimestik)]],2)</f>
        <v>21</v>
      </c>
      <c r="J243" s="25" t="s">
        <v>190</v>
      </c>
      <c r="K243" s="24" t="s">
        <v>251</v>
      </c>
      <c r="L243" s="65" t="str">
        <f>IFERROR(VLOOKUP(Tabel1[[#This Row],[Üürnik]],'Lepingu lisa'!$AW$3:$AX$22,2,FALSE),"")</f>
        <v>PALDISKI MNT _03</v>
      </c>
      <c r="M243" s="65" t="str">
        <f>IFERROR(VLOOKUP(Tabel1[[#This Row],[Jaotus]],Tabelid!L:M,2,FALSE),"")</f>
        <v>NONE</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3">
      <c r="A244" s="24" t="s">
        <v>63</v>
      </c>
      <c r="B244" s="26" t="s">
        <v>493</v>
      </c>
      <c r="C244" s="24" t="s">
        <v>202</v>
      </c>
      <c r="D244" s="24" t="s">
        <v>205</v>
      </c>
      <c r="E244" s="24" t="s">
        <v>11</v>
      </c>
      <c r="F244" s="68">
        <v>20.2</v>
      </c>
      <c r="G244" s="68"/>
      <c r="H244" s="24"/>
      <c r="I244" s="65" t="str">
        <f>LEFT(Tabel1[[#This Row],[Ruumi tüüp (TALO Tüüpruumide nimestik)]],2)</f>
        <v>21</v>
      </c>
      <c r="J244" s="25" t="s">
        <v>190</v>
      </c>
      <c r="K244" s="24" t="s">
        <v>251</v>
      </c>
      <c r="L244" s="65" t="str">
        <f>IFERROR(VLOOKUP(Tabel1[[#This Row],[Üürnik]],'Lepingu lisa'!$AW$3:$AX$22,2,FALSE),"")</f>
        <v>PALDISKI MNT _03</v>
      </c>
      <c r="M244" s="65" t="str">
        <f>IFERROR(VLOOKUP(Tabel1[[#This Row],[Jaotus]],Tabelid!L:M,2,FALSE),"")</f>
        <v>NONE</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3">
      <c r="A245" s="24" t="s">
        <v>63</v>
      </c>
      <c r="B245" s="26" t="s">
        <v>494</v>
      </c>
      <c r="C245" s="24" t="s">
        <v>202</v>
      </c>
      <c r="D245" s="24" t="s">
        <v>205</v>
      </c>
      <c r="E245" s="24" t="s">
        <v>11</v>
      </c>
      <c r="F245" s="68">
        <v>35.1</v>
      </c>
      <c r="G245" s="68"/>
      <c r="H245" s="24"/>
      <c r="I245" s="65" t="str">
        <f>LEFT(Tabel1[[#This Row],[Ruumi tüüp (TALO Tüüpruumide nimestik)]],2)</f>
        <v>21</v>
      </c>
      <c r="J245" s="25" t="s">
        <v>190</v>
      </c>
      <c r="K245" s="24" t="s">
        <v>251</v>
      </c>
      <c r="L245" s="65" t="str">
        <f>IFERROR(VLOOKUP(Tabel1[[#This Row],[Üürnik]],'Lepingu lisa'!$AW$3:$AX$22,2,FALSE),"")</f>
        <v>PALDISKI MNT _03</v>
      </c>
      <c r="M245" s="65" t="str">
        <f>IFERROR(VLOOKUP(Tabel1[[#This Row],[Jaotus]],Tabelid!L:M,2,FALSE),"")</f>
        <v>NONE</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3">
      <c r="A246" s="24" t="s">
        <v>63</v>
      </c>
      <c r="B246" s="26" t="s">
        <v>495</v>
      </c>
      <c r="C246" s="24" t="s">
        <v>202</v>
      </c>
      <c r="D246" s="24" t="s">
        <v>205</v>
      </c>
      <c r="E246" s="24" t="s">
        <v>11</v>
      </c>
      <c r="F246" s="68">
        <v>15.9</v>
      </c>
      <c r="G246" s="68"/>
      <c r="H246" s="24"/>
      <c r="I246" s="65" t="str">
        <f>LEFT(Tabel1[[#This Row],[Ruumi tüüp (TALO Tüüpruumide nimestik)]],2)</f>
        <v>21</v>
      </c>
      <c r="J246" s="25" t="s">
        <v>190</v>
      </c>
      <c r="K246" s="24" t="s">
        <v>251</v>
      </c>
      <c r="L246" s="65" t="str">
        <f>IFERROR(VLOOKUP(Tabel1[[#This Row],[Üürnik]],'Lepingu lisa'!$AW$3:$AX$22,2,FALSE),"")</f>
        <v>PALDISKI MNT _03</v>
      </c>
      <c r="M246" s="65" t="str">
        <f>IFERROR(VLOOKUP(Tabel1[[#This Row],[Jaotus]],Tabelid!L:M,2,FALSE),"")</f>
        <v>NONE</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3">
      <c r="A247" s="24" t="s">
        <v>63</v>
      </c>
      <c r="B247" s="26" t="s">
        <v>496</v>
      </c>
      <c r="C247" s="24" t="s">
        <v>202</v>
      </c>
      <c r="D247" s="24" t="s">
        <v>205</v>
      </c>
      <c r="E247" s="24" t="s">
        <v>11</v>
      </c>
      <c r="F247" s="68">
        <v>16.100000000000001</v>
      </c>
      <c r="G247" s="68"/>
      <c r="H247" s="24"/>
      <c r="I247" s="65" t="str">
        <f>LEFT(Tabel1[[#This Row],[Ruumi tüüp (TALO Tüüpruumide nimestik)]],2)</f>
        <v>21</v>
      </c>
      <c r="J247" s="25" t="s">
        <v>190</v>
      </c>
      <c r="K247" s="24" t="s">
        <v>251</v>
      </c>
      <c r="L247" s="65" t="str">
        <f>IFERROR(VLOOKUP(Tabel1[[#This Row],[Üürnik]],'Lepingu lisa'!$AW$3:$AX$22,2,FALSE),"")</f>
        <v>PALDISKI MNT _03</v>
      </c>
      <c r="M247" s="65" t="str">
        <f>IFERROR(VLOOKUP(Tabel1[[#This Row],[Jaotus]],Tabelid!L:M,2,FALSE),"")</f>
        <v>NONE</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3">
      <c r="A248" s="24" t="s">
        <v>63</v>
      </c>
      <c r="B248" s="26" t="s">
        <v>497</v>
      </c>
      <c r="C248" s="24" t="s">
        <v>202</v>
      </c>
      <c r="D248" s="24" t="s">
        <v>205</v>
      </c>
      <c r="E248" s="24" t="s">
        <v>11</v>
      </c>
      <c r="F248" s="68">
        <v>15.9</v>
      </c>
      <c r="G248" s="68"/>
      <c r="H248" s="24"/>
      <c r="I248" s="65" t="str">
        <f>LEFT(Tabel1[[#This Row],[Ruumi tüüp (TALO Tüüpruumide nimestik)]],2)</f>
        <v>21</v>
      </c>
      <c r="J248" s="25" t="s">
        <v>190</v>
      </c>
      <c r="K248" s="24" t="s">
        <v>251</v>
      </c>
      <c r="L248" s="65" t="str">
        <f>IFERROR(VLOOKUP(Tabel1[[#This Row],[Üürnik]],'Lepingu lisa'!$AW$3:$AX$22,2,FALSE),"")</f>
        <v>PALDISKI MNT _03</v>
      </c>
      <c r="M248" s="65" t="str">
        <f>IFERROR(VLOOKUP(Tabel1[[#This Row],[Jaotus]],Tabelid!L:M,2,FALSE),"")</f>
        <v>NONE</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3">
      <c r="A249" s="24" t="s">
        <v>63</v>
      </c>
      <c r="B249" s="26" t="s">
        <v>498</v>
      </c>
      <c r="C249" s="24" t="s">
        <v>202</v>
      </c>
      <c r="D249" s="24" t="s">
        <v>205</v>
      </c>
      <c r="E249" s="24" t="s">
        <v>11</v>
      </c>
      <c r="F249" s="68">
        <v>30.4</v>
      </c>
      <c r="G249" s="68"/>
      <c r="H249" s="24"/>
      <c r="I249" s="65" t="str">
        <f>LEFT(Tabel1[[#This Row],[Ruumi tüüp (TALO Tüüpruumide nimestik)]],2)</f>
        <v>21</v>
      </c>
      <c r="J249" s="25" t="s">
        <v>190</v>
      </c>
      <c r="K249" s="24" t="s">
        <v>251</v>
      </c>
      <c r="L249" s="65" t="str">
        <f>IFERROR(VLOOKUP(Tabel1[[#This Row],[Üürnik]],'Lepingu lisa'!$AW$3:$AX$22,2,FALSE),"")</f>
        <v>PALDISKI MNT _03</v>
      </c>
      <c r="M249" s="65" t="str">
        <f>IFERROR(VLOOKUP(Tabel1[[#This Row],[Jaotus]],Tabelid!L:M,2,FALSE),"")</f>
        <v>NONE</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3">
      <c r="A250" s="24" t="s">
        <v>63</v>
      </c>
      <c r="B250" s="26" t="s">
        <v>499</v>
      </c>
      <c r="C250" s="24" t="s">
        <v>202</v>
      </c>
      <c r="D250" s="24" t="s">
        <v>205</v>
      </c>
      <c r="E250" s="24" t="s">
        <v>11</v>
      </c>
      <c r="F250" s="68">
        <v>16.399999999999999</v>
      </c>
      <c r="G250" s="68"/>
      <c r="H250" s="24"/>
      <c r="I250" s="65" t="str">
        <f>LEFT(Tabel1[[#This Row],[Ruumi tüüp (TALO Tüüpruumide nimestik)]],2)</f>
        <v>21</v>
      </c>
      <c r="J250" s="25" t="s">
        <v>190</v>
      </c>
      <c r="K250" s="24" t="s">
        <v>251</v>
      </c>
      <c r="L250" s="65" t="str">
        <f>IFERROR(VLOOKUP(Tabel1[[#This Row],[Üürnik]],'Lepingu lisa'!$AW$3:$AX$22,2,FALSE),"")</f>
        <v>PALDISKI MNT _03</v>
      </c>
      <c r="M250" s="65" t="str">
        <f>IFERROR(VLOOKUP(Tabel1[[#This Row],[Jaotus]],Tabelid!L:M,2,FALSE),"")</f>
        <v>NONE</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3">
      <c r="A251" s="24" t="s">
        <v>63</v>
      </c>
      <c r="B251" s="26" t="s">
        <v>500</v>
      </c>
      <c r="C251" s="24" t="s">
        <v>202</v>
      </c>
      <c r="D251" s="24" t="s">
        <v>205</v>
      </c>
      <c r="E251" s="24" t="s">
        <v>11</v>
      </c>
      <c r="F251" s="68">
        <v>16.5</v>
      </c>
      <c r="G251" s="68"/>
      <c r="H251" s="24"/>
      <c r="I251" s="65" t="str">
        <f>LEFT(Tabel1[[#This Row],[Ruumi tüüp (TALO Tüüpruumide nimestik)]],2)</f>
        <v>21</v>
      </c>
      <c r="J251" s="25" t="s">
        <v>190</v>
      </c>
      <c r="K251" s="24" t="s">
        <v>251</v>
      </c>
      <c r="L251" s="65" t="str">
        <f>IFERROR(VLOOKUP(Tabel1[[#This Row],[Üürnik]],'Lepingu lisa'!$AW$3:$AX$22,2,FALSE),"")</f>
        <v>PALDISKI MNT _03</v>
      </c>
      <c r="M251" s="65" t="str">
        <f>IFERROR(VLOOKUP(Tabel1[[#This Row],[Jaotus]],Tabelid!L:M,2,FALSE),"")</f>
        <v>NONE</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3">
      <c r="A252" s="24" t="s">
        <v>63</v>
      </c>
      <c r="B252" s="26" t="s">
        <v>501</v>
      </c>
      <c r="C252" s="24" t="s">
        <v>202</v>
      </c>
      <c r="D252" s="24" t="s">
        <v>205</v>
      </c>
      <c r="E252" s="24" t="s">
        <v>11</v>
      </c>
      <c r="F252" s="68">
        <v>16.399999999999999</v>
      </c>
      <c r="G252" s="68"/>
      <c r="H252" s="24"/>
      <c r="I252" s="65" t="str">
        <f>LEFT(Tabel1[[#This Row],[Ruumi tüüp (TALO Tüüpruumide nimestik)]],2)</f>
        <v>21</v>
      </c>
      <c r="J252" s="25" t="s">
        <v>190</v>
      </c>
      <c r="K252" s="24" t="s">
        <v>251</v>
      </c>
      <c r="L252" s="65" t="str">
        <f>IFERROR(VLOOKUP(Tabel1[[#This Row],[Üürnik]],'Lepingu lisa'!$AW$3:$AX$22,2,FALSE),"")</f>
        <v>PALDISKI MNT _03</v>
      </c>
      <c r="M252" s="65" t="str">
        <f>IFERROR(VLOOKUP(Tabel1[[#This Row],[Jaotus]],Tabelid!L:M,2,FALSE),"")</f>
        <v>NONE</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3">
      <c r="A253" s="24" t="s">
        <v>63</v>
      </c>
      <c r="B253" s="26" t="s">
        <v>502</v>
      </c>
      <c r="C253" s="24" t="s">
        <v>202</v>
      </c>
      <c r="D253" s="24" t="s">
        <v>205</v>
      </c>
      <c r="E253" s="24" t="s">
        <v>11</v>
      </c>
      <c r="F253" s="68">
        <v>10.5</v>
      </c>
      <c r="G253" s="68"/>
      <c r="H253" s="24"/>
      <c r="I253" s="65" t="str">
        <f>LEFT(Tabel1[[#This Row],[Ruumi tüüp (TALO Tüüpruumide nimestik)]],2)</f>
        <v>21</v>
      </c>
      <c r="J253" s="25" t="s">
        <v>190</v>
      </c>
      <c r="K253" s="24" t="s">
        <v>251</v>
      </c>
      <c r="L253" s="65" t="str">
        <f>IFERROR(VLOOKUP(Tabel1[[#This Row],[Üürnik]],'Lepingu lisa'!$AW$3:$AX$22,2,FALSE),"")</f>
        <v>PALDISKI MNT _03</v>
      </c>
      <c r="M253" s="65" t="str">
        <f>IFERROR(VLOOKUP(Tabel1[[#This Row],[Jaotus]],Tabelid!L:M,2,FALSE),"")</f>
        <v>NONE</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3">
      <c r="A254" s="24" t="s">
        <v>63</v>
      </c>
      <c r="B254" s="26" t="s">
        <v>503</v>
      </c>
      <c r="C254" s="24" t="s">
        <v>202</v>
      </c>
      <c r="D254" s="24" t="s">
        <v>205</v>
      </c>
      <c r="E254" s="24" t="s">
        <v>11</v>
      </c>
      <c r="F254" s="68">
        <v>30.1</v>
      </c>
      <c r="G254" s="68"/>
      <c r="H254" s="24"/>
      <c r="I254" s="65" t="str">
        <f>LEFT(Tabel1[[#This Row],[Ruumi tüüp (TALO Tüüpruumide nimestik)]],2)</f>
        <v>21</v>
      </c>
      <c r="J254" s="25" t="s">
        <v>190</v>
      </c>
      <c r="K254" s="24" t="s">
        <v>251</v>
      </c>
      <c r="L254" s="65" t="str">
        <f>IFERROR(VLOOKUP(Tabel1[[#This Row],[Üürnik]],'Lepingu lisa'!$AW$3:$AX$22,2,FALSE),"")</f>
        <v>PALDISKI MNT _03</v>
      </c>
      <c r="M254" s="65" t="str">
        <f>IFERROR(VLOOKUP(Tabel1[[#This Row],[Jaotus]],Tabelid!L:M,2,FALSE),"")</f>
        <v>NONE</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3">
      <c r="A255" s="24" t="s">
        <v>63</v>
      </c>
      <c r="B255" s="26" t="s">
        <v>504</v>
      </c>
      <c r="C255" s="24" t="s">
        <v>202</v>
      </c>
      <c r="D255" s="24" t="s">
        <v>205</v>
      </c>
      <c r="E255" s="24" t="s">
        <v>11</v>
      </c>
      <c r="F255" s="68">
        <v>15.9</v>
      </c>
      <c r="G255" s="68"/>
      <c r="H255" s="24"/>
      <c r="I255" s="65" t="str">
        <f>LEFT(Tabel1[[#This Row],[Ruumi tüüp (TALO Tüüpruumide nimestik)]],2)</f>
        <v>21</v>
      </c>
      <c r="J255" s="25" t="s">
        <v>190</v>
      </c>
      <c r="K255" s="24" t="s">
        <v>251</v>
      </c>
      <c r="L255" s="65" t="str">
        <f>IFERROR(VLOOKUP(Tabel1[[#This Row],[Üürnik]],'Lepingu lisa'!$AW$3:$AX$22,2,FALSE),"")</f>
        <v>PALDISKI MNT _03</v>
      </c>
      <c r="M255" s="65" t="str">
        <f>IFERROR(VLOOKUP(Tabel1[[#This Row],[Jaotus]],Tabelid!L:M,2,FALSE),"")</f>
        <v>NONE</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3">
      <c r="A256" s="24" t="s">
        <v>63</v>
      </c>
      <c r="B256" s="26" t="s">
        <v>505</v>
      </c>
      <c r="C256" s="24" t="s">
        <v>202</v>
      </c>
      <c r="D256" s="24" t="s">
        <v>205</v>
      </c>
      <c r="E256" s="24" t="s">
        <v>11</v>
      </c>
      <c r="F256" s="68">
        <v>15.8</v>
      </c>
      <c r="G256" s="68"/>
      <c r="H256" s="24"/>
      <c r="I256" s="65" t="str">
        <f>LEFT(Tabel1[[#This Row],[Ruumi tüüp (TALO Tüüpruumide nimestik)]],2)</f>
        <v>21</v>
      </c>
      <c r="J256" s="25" t="s">
        <v>190</v>
      </c>
      <c r="K256" s="24" t="s">
        <v>251</v>
      </c>
      <c r="L256" s="65" t="str">
        <f>IFERROR(VLOOKUP(Tabel1[[#This Row],[Üürnik]],'Lepingu lisa'!$AW$3:$AX$22,2,FALSE),"")</f>
        <v>PALDISKI MNT _03</v>
      </c>
      <c r="M256" s="65" t="str">
        <f>IFERROR(VLOOKUP(Tabel1[[#This Row],[Jaotus]],Tabelid!L:M,2,FALSE),"")</f>
        <v>NONE</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3">
      <c r="A257" s="24" t="s">
        <v>63</v>
      </c>
      <c r="B257" s="26" t="s">
        <v>506</v>
      </c>
      <c r="C257" s="24" t="s">
        <v>202</v>
      </c>
      <c r="D257" s="24" t="s">
        <v>205</v>
      </c>
      <c r="E257" s="24" t="s">
        <v>11</v>
      </c>
      <c r="F257" s="68">
        <v>11.7</v>
      </c>
      <c r="G257" s="68"/>
      <c r="H257" s="24"/>
      <c r="I257" s="65" t="str">
        <f>LEFT(Tabel1[[#This Row],[Ruumi tüüp (TALO Tüüpruumide nimestik)]],2)</f>
        <v>21</v>
      </c>
      <c r="J257" s="25" t="s">
        <v>190</v>
      </c>
      <c r="K257" s="24" t="s">
        <v>251</v>
      </c>
      <c r="L257" s="65" t="str">
        <f>IFERROR(VLOOKUP(Tabel1[[#This Row],[Üürnik]],'Lepingu lisa'!$AW$3:$AX$22,2,FALSE),"")</f>
        <v>PALDISKI MNT _03</v>
      </c>
      <c r="M257" s="65" t="str">
        <f>IFERROR(VLOOKUP(Tabel1[[#This Row],[Jaotus]],Tabelid!L:M,2,FALSE),"")</f>
        <v>NONE</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3">
      <c r="A258" s="24" t="s">
        <v>63</v>
      </c>
      <c r="B258" s="26" t="s">
        <v>507</v>
      </c>
      <c r="C258" s="24" t="s">
        <v>202</v>
      </c>
      <c r="D258" s="24" t="s">
        <v>205</v>
      </c>
      <c r="E258" s="24" t="s">
        <v>11</v>
      </c>
      <c r="F258" s="68">
        <v>16.600000000000001</v>
      </c>
      <c r="G258" s="68"/>
      <c r="H258" s="24"/>
      <c r="I258" s="65" t="str">
        <f>LEFT(Tabel1[[#This Row],[Ruumi tüüp (TALO Tüüpruumide nimestik)]],2)</f>
        <v>21</v>
      </c>
      <c r="J258" s="25" t="s">
        <v>190</v>
      </c>
      <c r="K258" s="24" t="s">
        <v>251</v>
      </c>
      <c r="L258" s="65" t="str">
        <f>IFERROR(VLOOKUP(Tabel1[[#This Row],[Üürnik]],'Lepingu lisa'!$AW$3:$AX$22,2,FALSE),"")</f>
        <v>PALDISKI MNT _03</v>
      </c>
      <c r="M258" s="65" t="str">
        <f>IFERROR(VLOOKUP(Tabel1[[#This Row],[Jaotus]],Tabelid!L:M,2,FALSE),"")</f>
        <v>NONE</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3">
      <c r="A259" s="24" t="s">
        <v>63</v>
      </c>
      <c r="B259" s="26" t="s">
        <v>508</v>
      </c>
      <c r="C259" s="24" t="s">
        <v>202</v>
      </c>
      <c r="D259" s="24" t="s">
        <v>205</v>
      </c>
      <c r="E259" s="24" t="s">
        <v>11</v>
      </c>
      <c r="F259" s="68">
        <v>18.7</v>
      </c>
      <c r="G259" s="68"/>
      <c r="H259" s="24"/>
      <c r="I259" s="65" t="str">
        <f>LEFT(Tabel1[[#This Row],[Ruumi tüüp (TALO Tüüpruumide nimestik)]],2)</f>
        <v>21</v>
      </c>
      <c r="J259" s="25" t="s">
        <v>190</v>
      </c>
      <c r="K259" s="24" t="s">
        <v>251</v>
      </c>
      <c r="L259" s="65" t="str">
        <f>IFERROR(VLOOKUP(Tabel1[[#This Row],[Üürnik]],'Lepingu lisa'!$AW$3:$AX$22,2,FALSE),"")</f>
        <v>PALDISKI MNT _03</v>
      </c>
      <c r="M259" s="65" t="str">
        <f>IFERROR(VLOOKUP(Tabel1[[#This Row],[Jaotus]],Tabelid!L:M,2,FALSE),"")</f>
        <v>NONE</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3">
      <c r="A260" s="24" t="s">
        <v>63</v>
      </c>
      <c r="B260" s="26" t="s">
        <v>509</v>
      </c>
      <c r="C260" s="24" t="s">
        <v>202</v>
      </c>
      <c r="D260" s="24" t="s">
        <v>205</v>
      </c>
      <c r="E260" s="24" t="s">
        <v>11</v>
      </c>
      <c r="F260" s="68">
        <v>11.7</v>
      </c>
      <c r="G260" s="68"/>
      <c r="H260" s="24"/>
      <c r="I260" s="65" t="str">
        <f>LEFT(Tabel1[[#This Row],[Ruumi tüüp (TALO Tüüpruumide nimestik)]],2)</f>
        <v>21</v>
      </c>
      <c r="J260" s="25" t="s">
        <v>190</v>
      </c>
      <c r="K260" s="24" t="s">
        <v>251</v>
      </c>
      <c r="L260" s="65" t="str">
        <f>IFERROR(VLOOKUP(Tabel1[[#This Row],[Üürnik]],'Lepingu lisa'!$AW$3:$AX$22,2,FALSE),"")</f>
        <v>PALDISKI MNT _03</v>
      </c>
      <c r="M260" s="65" t="str">
        <f>IFERROR(VLOOKUP(Tabel1[[#This Row],[Jaotus]],Tabelid!L:M,2,FALSE),"")</f>
        <v>NONE</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3">
      <c r="A261" s="24" t="s">
        <v>63</v>
      </c>
      <c r="B261" s="26" t="s">
        <v>510</v>
      </c>
      <c r="C261" s="24" t="s">
        <v>202</v>
      </c>
      <c r="D261" s="24" t="s">
        <v>205</v>
      </c>
      <c r="E261" s="24" t="s">
        <v>11</v>
      </c>
      <c r="F261" s="68">
        <v>27</v>
      </c>
      <c r="G261" s="68"/>
      <c r="H261" s="24"/>
      <c r="I261" s="65" t="str">
        <f>LEFT(Tabel1[[#This Row],[Ruumi tüüp (TALO Tüüpruumide nimestik)]],2)</f>
        <v>21</v>
      </c>
      <c r="J261" s="25" t="s">
        <v>190</v>
      </c>
      <c r="K261" s="24" t="s">
        <v>251</v>
      </c>
      <c r="L261" s="65" t="str">
        <f>IFERROR(VLOOKUP(Tabel1[[#This Row],[Üürnik]],'Lepingu lisa'!$AW$3:$AX$22,2,FALSE),"")</f>
        <v>PALDISKI MNT _03</v>
      </c>
      <c r="M261" s="65" t="str">
        <f>IFERROR(VLOOKUP(Tabel1[[#This Row],[Jaotus]],Tabelid!L:M,2,FALSE),"")</f>
        <v>NONE</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3">
      <c r="A262" s="24" t="s">
        <v>63</v>
      </c>
      <c r="B262" s="26" t="s">
        <v>511</v>
      </c>
      <c r="C262" s="24" t="s">
        <v>202</v>
      </c>
      <c r="D262" s="24" t="s">
        <v>205</v>
      </c>
      <c r="E262" s="24" t="s">
        <v>11</v>
      </c>
      <c r="F262" s="68">
        <v>10.4</v>
      </c>
      <c r="G262" s="68"/>
      <c r="H262" s="24"/>
      <c r="I262" s="65" t="str">
        <f>LEFT(Tabel1[[#This Row],[Ruumi tüüp (TALO Tüüpruumide nimestik)]],2)</f>
        <v>21</v>
      </c>
      <c r="J262" s="25" t="s">
        <v>190</v>
      </c>
      <c r="K262" s="24" t="s">
        <v>251</v>
      </c>
      <c r="L262" s="65" t="str">
        <f>IFERROR(VLOOKUP(Tabel1[[#This Row],[Üürnik]],'Lepingu lisa'!$AW$3:$AX$22,2,FALSE),"")</f>
        <v>PALDISKI MNT _03</v>
      </c>
      <c r="M262" s="65" t="str">
        <f>IFERROR(VLOOKUP(Tabel1[[#This Row],[Jaotus]],Tabelid!L:M,2,FALSE),"")</f>
        <v>NONE</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3">
      <c r="A263" s="24" t="s">
        <v>63</v>
      </c>
      <c r="B263" s="26" t="s">
        <v>512</v>
      </c>
      <c r="C263" s="24" t="s">
        <v>202</v>
      </c>
      <c r="D263" s="24" t="s">
        <v>205</v>
      </c>
      <c r="E263" s="24" t="s">
        <v>11</v>
      </c>
      <c r="F263" s="68">
        <v>10.1</v>
      </c>
      <c r="G263" s="68"/>
      <c r="H263" s="24"/>
      <c r="I263" s="65" t="str">
        <f>LEFT(Tabel1[[#This Row],[Ruumi tüüp (TALO Tüüpruumide nimestik)]],2)</f>
        <v>21</v>
      </c>
      <c r="J263" s="25" t="s">
        <v>190</v>
      </c>
      <c r="K263" s="24" t="s">
        <v>251</v>
      </c>
      <c r="L263" s="65" t="str">
        <f>IFERROR(VLOOKUP(Tabel1[[#This Row],[Üürnik]],'Lepingu lisa'!$AW$3:$AX$22,2,FALSE),"")</f>
        <v>PALDISKI MNT _03</v>
      </c>
      <c r="M263" s="65" t="str">
        <f>IFERROR(VLOOKUP(Tabel1[[#This Row],[Jaotus]],Tabelid!L:M,2,FALSE),"")</f>
        <v>NONE</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3">
      <c r="A264" s="24" t="s">
        <v>63</v>
      </c>
      <c r="B264" s="26" t="s">
        <v>513</v>
      </c>
      <c r="C264" s="24" t="s">
        <v>202</v>
      </c>
      <c r="D264" s="24" t="s">
        <v>205</v>
      </c>
      <c r="E264" s="24" t="s">
        <v>11</v>
      </c>
      <c r="F264" s="68">
        <v>13.5</v>
      </c>
      <c r="G264" s="68"/>
      <c r="H264" s="24"/>
      <c r="I264" s="65" t="str">
        <f>LEFT(Tabel1[[#This Row],[Ruumi tüüp (TALO Tüüpruumide nimestik)]],2)</f>
        <v>21</v>
      </c>
      <c r="J264" s="25" t="s">
        <v>190</v>
      </c>
      <c r="K264" s="24" t="s">
        <v>251</v>
      </c>
      <c r="L264" s="65" t="str">
        <f>IFERROR(VLOOKUP(Tabel1[[#This Row],[Üürnik]],'Lepingu lisa'!$AW$3:$AX$22,2,FALSE),"")</f>
        <v>PALDISKI MNT _03</v>
      </c>
      <c r="M264" s="65" t="str">
        <f>IFERROR(VLOOKUP(Tabel1[[#This Row],[Jaotus]],Tabelid!L:M,2,FALSE),"")</f>
        <v>NONE</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3">
      <c r="A265" s="24" t="s">
        <v>63</v>
      </c>
      <c r="B265" s="26" t="s">
        <v>514</v>
      </c>
      <c r="C265" s="24" t="s">
        <v>202</v>
      </c>
      <c r="D265" s="24" t="s">
        <v>205</v>
      </c>
      <c r="E265" s="24" t="s">
        <v>11</v>
      </c>
      <c r="F265" s="68">
        <v>15.9</v>
      </c>
      <c r="G265" s="68"/>
      <c r="H265" s="24"/>
      <c r="I265" s="65" t="str">
        <f>LEFT(Tabel1[[#This Row],[Ruumi tüüp (TALO Tüüpruumide nimestik)]],2)</f>
        <v>21</v>
      </c>
      <c r="J265" s="25" t="s">
        <v>190</v>
      </c>
      <c r="K265" s="24" t="s">
        <v>251</v>
      </c>
      <c r="L265" s="65" t="str">
        <f>IFERROR(VLOOKUP(Tabel1[[#This Row],[Üürnik]],'Lepingu lisa'!$AW$3:$AX$22,2,FALSE),"")</f>
        <v>PALDISKI MNT _03</v>
      </c>
      <c r="M265" s="65" t="str">
        <f>IFERROR(VLOOKUP(Tabel1[[#This Row],[Jaotus]],Tabelid!L:M,2,FALSE),"")</f>
        <v>NONE</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3">
      <c r="A266" s="24" t="s">
        <v>63</v>
      </c>
      <c r="B266" s="26" t="s">
        <v>515</v>
      </c>
      <c r="C266" s="24" t="s">
        <v>202</v>
      </c>
      <c r="D266" s="24" t="s">
        <v>204</v>
      </c>
      <c r="E266" s="24" t="s">
        <v>31</v>
      </c>
      <c r="F266" s="68">
        <v>10.6</v>
      </c>
      <c r="G266" s="68"/>
      <c r="H266" s="24"/>
      <c r="I266" s="65" t="str">
        <f>LEFT(Tabel1[[#This Row],[Ruumi tüüp (TALO Tüüpruumide nimestik)]],2)</f>
        <v>59</v>
      </c>
      <c r="J266" s="25" t="s">
        <v>190</v>
      </c>
      <c r="K266" s="24" t="s">
        <v>251</v>
      </c>
      <c r="L266" s="65" t="str">
        <f>IFERROR(VLOOKUP(Tabel1[[#This Row],[Üürnik]],'Lepingu lisa'!$AW$3:$AX$22,2,FALSE),"")</f>
        <v>PALDISKI MNT _03</v>
      </c>
      <c r="M266" s="65" t="str">
        <f>IFERROR(VLOOKUP(Tabel1[[#This Row],[Jaotus]],Tabelid!L:M,2,FALSE),"")</f>
        <v>NONE</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3">
      <c r="A267" s="24" t="s">
        <v>63</v>
      </c>
      <c r="B267" s="26" t="s">
        <v>516</v>
      </c>
      <c r="C267" s="24" t="s">
        <v>202</v>
      </c>
      <c r="D267" s="24" t="s">
        <v>204</v>
      </c>
      <c r="E267" s="24" t="s">
        <v>31</v>
      </c>
      <c r="F267" s="68">
        <v>10.6</v>
      </c>
      <c r="G267" s="68"/>
      <c r="H267" s="24"/>
      <c r="I267" s="65" t="str">
        <f>LEFT(Tabel1[[#This Row],[Ruumi tüüp (TALO Tüüpruumide nimestik)]],2)</f>
        <v>59</v>
      </c>
      <c r="J267" s="25" t="s">
        <v>190</v>
      </c>
      <c r="K267" s="24" t="s">
        <v>251</v>
      </c>
      <c r="L267" s="65" t="str">
        <f>IFERROR(VLOOKUP(Tabel1[[#This Row],[Üürnik]],'Lepingu lisa'!$AW$3:$AX$22,2,FALSE),"")</f>
        <v>PALDISKI MNT _03</v>
      </c>
      <c r="M267" s="65" t="str">
        <f>IFERROR(VLOOKUP(Tabel1[[#This Row],[Jaotus]],Tabelid!L:M,2,FALSE),"")</f>
        <v>NONE</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3">
      <c r="A268" s="24" t="s">
        <v>63</v>
      </c>
      <c r="B268" s="26" t="s">
        <v>517</v>
      </c>
      <c r="C268" s="24" t="s">
        <v>202</v>
      </c>
      <c r="D268" s="24" t="s">
        <v>98</v>
      </c>
      <c r="E268" s="24" t="s">
        <v>11</v>
      </c>
      <c r="F268" s="68">
        <v>30.7</v>
      </c>
      <c r="G268" s="68"/>
      <c r="H268" s="24"/>
      <c r="I268" s="65" t="str">
        <f>LEFT(Tabel1[[#This Row],[Ruumi tüüp (TALO Tüüpruumide nimestik)]],2)</f>
        <v>21</v>
      </c>
      <c r="J268" s="25" t="s">
        <v>190</v>
      </c>
      <c r="K268" s="24" t="s">
        <v>251</v>
      </c>
      <c r="L268" s="65" t="str">
        <f>IFERROR(VLOOKUP(Tabel1[[#This Row],[Üürnik]],'Lepingu lisa'!$AW$3:$AX$22,2,FALSE),"")</f>
        <v>PALDISKI MNT _03</v>
      </c>
      <c r="M268" s="65" t="str">
        <f>IFERROR(VLOOKUP(Tabel1[[#This Row],[Jaotus]],Tabelid!L:M,2,FALSE),"")</f>
        <v>NONE</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3">
      <c r="A269" s="24" t="s">
        <v>63</v>
      </c>
      <c r="B269" s="26" t="s">
        <v>518</v>
      </c>
      <c r="C269" s="24" t="s">
        <v>202</v>
      </c>
      <c r="D269" s="24" t="s">
        <v>80</v>
      </c>
      <c r="E269" s="24" t="s">
        <v>38</v>
      </c>
      <c r="F269" s="68">
        <v>3</v>
      </c>
      <c r="G269" s="68"/>
      <c r="H269" s="24"/>
      <c r="I269" s="65" t="str">
        <f>LEFT(Tabel1[[#This Row],[Ruumi tüüp (TALO Tüüpruumide nimestik)]],2)</f>
        <v>73</v>
      </c>
      <c r="J269" s="25" t="s">
        <v>190</v>
      </c>
      <c r="K269" s="24" t="s">
        <v>251</v>
      </c>
      <c r="L269" s="65" t="str">
        <f>IFERROR(VLOOKUP(Tabel1[[#This Row],[Üürnik]],'Lepingu lisa'!$AW$3:$AX$22,2,FALSE),"")</f>
        <v>PALDISKI MNT _03</v>
      </c>
      <c r="M269" s="65" t="str">
        <f>IFERROR(VLOOKUP(Tabel1[[#This Row],[Jaotus]],Tabelid!L:M,2,FALSE),"")</f>
        <v>NONE</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3">
      <c r="A270" s="24" t="s">
        <v>63</v>
      </c>
      <c r="B270" s="26" t="s">
        <v>519</v>
      </c>
      <c r="C270" s="24" t="s">
        <v>202</v>
      </c>
      <c r="D270" s="24" t="s">
        <v>203</v>
      </c>
      <c r="E270" s="24" t="s">
        <v>52</v>
      </c>
      <c r="F270" s="68">
        <v>134.30000000000001</v>
      </c>
      <c r="G270" s="68"/>
      <c r="H270" s="24"/>
      <c r="I270" s="65" t="str">
        <f>LEFT(Tabel1[[#This Row],[Ruumi tüüp (TALO Tüüpruumide nimestik)]],2)</f>
        <v>91</v>
      </c>
      <c r="J270" s="25" t="s">
        <v>190</v>
      </c>
      <c r="K270" s="24" t="s">
        <v>251</v>
      </c>
      <c r="L270" s="65" t="str">
        <f>IFERROR(VLOOKUP(Tabel1[[#This Row],[Üürnik]],'Lepingu lisa'!$AW$3:$AX$22,2,FALSE),"")</f>
        <v>PALDISKI MNT _03</v>
      </c>
      <c r="M270" s="65" t="str">
        <f>IFERROR(VLOOKUP(Tabel1[[#This Row],[Jaotus]],Tabelid!L:M,2,FALSE),"")</f>
        <v>NONE</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3">
      <c r="A271" s="24" t="s">
        <v>63</v>
      </c>
      <c r="B271" s="26" t="s">
        <v>520</v>
      </c>
      <c r="C271" s="24" t="s">
        <v>202</v>
      </c>
      <c r="D271" s="24" t="s">
        <v>87</v>
      </c>
      <c r="E271" s="24" t="s">
        <v>26</v>
      </c>
      <c r="F271" s="68">
        <v>34.9</v>
      </c>
      <c r="G271" s="68"/>
      <c r="H271" s="24"/>
      <c r="I271" s="65" t="str">
        <f>LEFT(Tabel1[[#This Row],[Ruumi tüüp (TALO Tüüpruumide nimestik)]],2)</f>
        <v>48</v>
      </c>
      <c r="J271" s="25" t="s">
        <v>190</v>
      </c>
      <c r="K271" s="24" t="s">
        <v>251</v>
      </c>
      <c r="L271" s="65" t="str">
        <f>IFERROR(VLOOKUP(Tabel1[[#This Row],[Üürnik]],'Lepingu lisa'!$AW$3:$AX$22,2,FALSE),"")</f>
        <v>PALDISKI MNT _03</v>
      </c>
      <c r="M271" s="65" t="str">
        <f>IFERROR(VLOOKUP(Tabel1[[#This Row],[Jaotus]],Tabelid!L:M,2,FALSE),"")</f>
        <v>NONE</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3">
      <c r="A272" s="24" t="s">
        <v>63</v>
      </c>
      <c r="B272" s="26" t="s">
        <v>521</v>
      </c>
      <c r="C272" s="24" t="s">
        <v>202</v>
      </c>
      <c r="D272" s="24" t="s">
        <v>204</v>
      </c>
      <c r="E272" s="24" t="s">
        <v>31</v>
      </c>
      <c r="F272" s="68">
        <v>10.199999999999999</v>
      </c>
      <c r="G272" s="68"/>
      <c r="H272" s="24"/>
      <c r="I272" s="65" t="str">
        <f>LEFT(Tabel1[[#This Row],[Ruumi tüüp (TALO Tüüpruumide nimestik)]],2)</f>
        <v>59</v>
      </c>
      <c r="J272" s="25" t="s">
        <v>190</v>
      </c>
      <c r="K272" s="24" t="s">
        <v>251</v>
      </c>
      <c r="L272" s="65" t="str">
        <f>IFERROR(VLOOKUP(Tabel1[[#This Row],[Üürnik]],'Lepingu lisa'!$AW$3:$AX$22,2,FALSE),"")</f>
        <v>PALDISKI MNT _03</v>
      </c>
      <c r="M272" s="65" t="str">
        <f>IFERROR(VLOOKUP(Tabel1[[#This Row],[Jaotus]],Tabelid!L:M,2,FALSE),"")</f>
        <v>NONE</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3">
      <c r="A273" s="24" t="s">
        <v>63</v>
      </c>
      <c r="B273" s="26" t="s">
        <v>522</v>
      </c>
      <c r="C273" s="24" t="s">
        <v>202</v>
      </c>
      <c r="D273" s="24" t="s">
        <v>85</v>
      </c>
      <c r="E273" s="24" t="s">
        <v>13</v>
      </c>
      <c r="F273" s="68">
        <v>6</v>
      </c>
      <c r="G273" s="68"/>
      <c r="H273" s="24"/>
      <c r="I273" s="65" t="str">
        <f>LEFT(Tabel1[[#This Row],[Ruumi tüüp (TALO Tüüpruumide nimestik)]],2)</f>
        <v>23</v>
      </c>
      <c r="J273" s="25" t="s">
        <v>190</v>
      </c>
      <c r="K273" s="24" t="s">
        <v>251</v>
      </c>
      <c r="L273" s="65" t="str">
        <f>IFERROR(VLOOKUP(Tabel1[[#This Row],[Üürnik]],'Lepingu lisa'!$AW$3:$AX$22,2,FALSE),"")</f>
        <v>PALDISKI MNT _03</v>
      </c>
      <c r="M273" s="65" t="str">
        <f>IFERROR(VLOOKUP(Tabel1[[#This Row],[Jaotus]],Tabelid!L:M,2,FALSE),"")</f>
        <v>NONE</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3">
      <c r="A274" s="24" t="s">
        <v>63</v>
      </c>
      <c r="B274" s="26" t="s">
        <v>523</v>
      </c>
      <c r="C274" s="24" t="s">
        <v>202</v>
      </c>
      <c r="D274" s="24" t="s">
        <v>89</v>
      </c>
      <c r="E274" s="24" t="s">
        <v>48</v>
      </c>
      <c r="F274" s="68">
        <v>3.7</v>
      </c>
      <c r="G274" s="68"/>
      <c r="H274" s="24"/>
      <c r="I274" s="65" t="str">
        <f>LEFT(Tabel1[[#This Row],[Ruumi tüüp (TALO Tüüpruumide nimestik)]],2)</f>
        <v>86</v>
      </c>
      <c r="J274" s="25" t="s">
        <v>190</v>
      </c>
      <c r="K274" s="24" t="s">
        <v>251</v>
      </c>
      <c r="L274" s="65" t="str">
        <f>IFERROR(VLOOKUP(Tabel1[[#This Row],[Üürnik]],'Lepingu lisa'!$AW$3:$AX$22,2,FALSE),"")</f>
        <v>PALDISKI MNT _03</v>
      </c>
      <c r="M274" s="65" t="str">
        <f>IFERROR(VLOOKUP(Tabel1[[#This Row],[Jaotus]],Tabelid!L:M,2,FALSE),"")</f>
        <v>NONE</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3">
      <c r="A275" s="24" t="s">
        <v>63</v>
      </c>
      <c r="B275" s="26" t="s">
        <v>524</v>
      </c>
      <c r="C275" s="24" t="s">
        <v>202</v>
      </c>
      <c r="D275" s="24" t="s">
        <v>80</v>
      </c>
      <c r="E275" s="24" t="s">
        <v>38</v>
      </c>
      <c r="F275" s="68">
        <v>2.5</v>
      </c>
      <c r="G275" s="68"/>
      <c r="H275" s="24"/>
      <c r="I275" s="65" t="str">
        <f>LEFT(Tabel1[[#This Row],[Ruumi tüüp (TALO Tüüpruumide nimestik)]],2)</f>
        <v>73</v>
      </c>
      <c r="J275" s="25" t="s">
        <v>190</v>
      </c>
      <c r="K275" s="24" t="s">
        <v>251</v>
      </c>
      <c r="L275" s="65" t="str">
        <f>IFERROR(VLOOKUP(Tabel1[[#This Row],[Üürnik]],'Lepingu lisa'!$AW$3:$AX$22,2,FALSE),"")</f>
        <v>PALDISKI MNT _03</v>
      </c>
      <c r="M275" s="65" t="str">
        <f>IFERROR(VLOOKUP(Tabel1[[#This Row],[Jaotus]],Tabelid!L:M,2,FALSE),"")</f>
        <v>NONE</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3">
      <c r="A276" s="24" t="s">
        <v>63</v>
      </c>
      <c r="B276" s="26" t="s">
        <v>525</v>
      </c>
      <c r="C276" s="24" t="s">
        <v>202</v>
      </c>
      <c r="D276" s="24" t="s">
        <v>81</v>
      </c>
      <c r="E276" s="24" t="s">
        <v>52</v>
      </c>
      <c r="F276" s="68">
        <v>154.30000000000001</v>
      </c>
      <c r="G276" s="68"/>
      <c r="H276" s="24"/>
      <c r="I276" s="65" t="str">
        <f>LEFT(Tabel1[[#This Row],[Ruumi tüüp (TALO Tüüpruumide nimestik)]],2)</f>
        <v>91</v>
      </c>
      <c r="J276" s="25" t="s">
        <v>190</v>
      </c>
      <c r="K276" s="24" t="s">
        <v>251</v>
      </c>
      <c r="L276" s="65" t="str">
        <f>IFERROR(VLOOKUP(Tabel1[[#This Row],[Üürnik]],'Lepingu lisa'!$AW$3:$AX$22,2,FALSE),"")</f>
        <v>PALDISKI MNT _03</v>
      </c>
      <c r="M276" s="65" t="str">
        <f>IFERROR(VLOOKUP(Tabel1[[#This Row],[Jaotus]],Tabelid!L:M,2,FALSE),"")</f>
        <v>NONE</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3">
      <c r="A277" s="24" t="s">
        <v>63</v>
      </c>
      <c r="B277" s="26" t="s">
        <v>526</v>
      </c>
      <c r="C277" s="24" t="s">
        <v>202</v>
      </c>
      <c r="D277" s="24" t="s">
        <v>98</v>
      </c>
      <c r="E277" s="24" t="s">
        <v>11</v>
      </c>
      <c r="F277" s="68">
        <v>20.9</v>
      </c>
      <c r="G277" s="68"/>
      <c r="H277" s="24"/>
      <c r="I277" s="65" t="str">
        <f>LEFT(Tabel1[[#This Row],[Ruumi tüüp (TALO Tüüpruumide nimestik)]],2)</f>
        <v>21</v>
      </c>
      <c r="J277" s="25" t="s">
        <v>190</v>
      </c>
      <c r="K277" s="24" t="s">
        <v>251</v>
      </c>
      <c r="L277" s="65" t="str">
        <f>IFERROR(VLOOKUP(Tabel1[[#This Row],[Üürnik]],'Lepingu lisa'!$AW$3:$AX$22,2,FALSE),"")</f>
        <v>PALDISKI MNT _03</v>
      </c>
      <c r="M277" s="65" t="str">
        <f>IFERROR(VLOOKUP(Tabel1[[#This Row],[Jaotus]],Tabelid!L:M,2,FALSE),"")</f>
        <v>NONE</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3">
      <c r="A278" s="24" t="s">
        <v>63</v>
      </c>
      <c r="B278" s="26" t="s">
        <v>527</v>
      </c>
      <c r="C278" s="24" t="s">
        <v>164</v>
      </c>
      <c r="D278" s="24" t="s">
        <v>97</v>
      </c>
      <c r="E278" s="24" t="s">
        <v>53</v>
      </c>
      <c r="F278" s="68">
        <v>3.8</v>
      </c>
      <c r="G278" s="68"/>
      <c r="H278" s="24"/>
      <c r="I278" s="65" t="str">
        <f>LEFT(Tabel1[[#This Row],[Ruumi tüüp (TALO Tüüpruumide nimestik)]],2)</f>
        <v>92</v>
      </c>
      <c r="J278" s="25"/>
      <c r="K278" s="24"/>
      <c r="L278" s="65" t="str">
        <f>IFERROR(VLOOKUP(Tabel1[[#This Row],[Üürnik]],'Lepingu lisa'!$AW$3:$AX$22,2,FALSE),"")</f>
        <v/>
      </c>
      <c r="M278" s="65"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3">
      <c r="A279" s="24" t="s">
        <v>63</v>
      </c>
      <c r="B279" s="26" t="s">
        <v>528</v>
      </c>
      <c r="C279" s="24" t="s">
        <v>164</v>
      </c>
      <c r="D279" s="24" t="s">
        <v>97</v>
      </c>
      <c r="E279" s="24" t="s">
        <v>53</v>
      </c>
      <c r="F279" s="68">
        <v>3.8</v>
      </c>
      <c r="G279" s="68"/>
      <c r="H279" s="24"/>
      <c r="I279" s="65" t="str">
        <f>LEFT(Tabel1[[#This Row],[Ruumi tüüp (TALO Tüüpruumide nimestik)]],2)</f>
        <v>92</v>
      </c>
      <c r="J279" s="25"/>
      <c r="K279" s="24"/>
      <c r="L279" s="65" t="str">
        <f>IFERROR(VLOOKUP(Tabel1[[#This Row],[Üürnik]],'Lepingu lisa'!$AW$3:$AX$22,2,FALSE),"")</f>
        <v/>
      </c>
      <c r="M279" s="65"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3">
      <c r="A280" s="24" t="s">
        <v>63</v>
      </c>
      <c r="B280" s="26" t="s">
        <v>529</v>
      </c>
      <c r="C280" s="24" t="s">
        <v>164</v>
      </c>
      <c r="D280" s="24" t="s">
        <v>103</v>
      </c>
      <c r="E280" s="24" t="s">
        <v>53</v>
      </c>
      <c r="F280" s="68">
        <v>0.7</v>
      </c>
      <c r="G280" s="68"/>
      <c r="H280" s="24"/>
      <c r="I280" s="65" t="str">
        <f>LEFT(Tabel1[[#This Row],[Ruumi tüüp (TALO Tüüpruumide nimestik)]],2)</f>
        <v>92</v>
      </c>
      <c r="J280" s="25"/>
      <c r="K280" s="24"/>
      <c r="L280" s="65" t="str">
        <f>IFERROR(VLOOKUP(Tabel1[[#This Row],[Üürnik]],'Lepingu lisa'!$AW$3:$AX$22,2,FALSE),"")</f>
        <v/>
      </c>
      <c r="M280" s="65"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3">
      <c r="A281" s="24" t="s">
        <v>63</v>
      </c>
      <c r="B281" s="26" t="s">
        <v>530</v>
      </c>
      <c r="C281" s="24" t="s">
        <v>164</v>
      </c>
      <c r="D281" s="24" t="s">
        <v>103</v>
      </c>
      <c r="E281" s="24" t="s">
        <v>53</v>
      </c>
      <c r="F281" s="68">
        <v>5.6</v>
      </c>
      <c r="G281" s="68"/>
      <c r="H281" s="24"/>
      <c r="I281" s="65" t="str">
        <f>LEFT(Tabel1[[#This Row],[Ruumi tüüp (TALO Tüüpruumide nimestik)]],2)</f>
        <v>92</v>
      </c>
      <c r="J281" s="25"/>
      <c r="K281" s="24"/>
      <c r="L281" s="65" t="str">
        <f>IFERROR(VLOOKUP(Tabel1[[#This Row],[Üürnik]],'Lepingu lisa'!$AW$3:$AX$22,2,FALSE),"")</f>
        <v/>
      </c>
      <c r="M281" s="65"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3">
      <c r="A282" s="24" t="s">
        <v>63</v>
      </c>
      <c r="B282" s="26" t="s">
        <v>531</v>
      </c>
      <c r="C282" s="24" t="s">
        <v>164</v>
      </c>
      <c r="D282" s="24" t="s">
        <v>103</v>
      </c>
      <c r="E282" s="24" t="s">
        <v>53</v>
      </c>
      <c r="F282" s="68">
        <v>3.2</v>
      </c>
      <c r="G282" s="68"/>
      <c r="H282" s="24"/>
      <c r="I282" s="65" t="str">
        <f>LEFT(Tabel1[[#This Row],[Ruumi tüüp (TALO Tüüpruumide nimestik)]],2)</f>
        <v>92</v>
      </c>
      <c r="J282" s="25"/>
      <c r="K282" s="24"/>
      <c r="L282" s="65" t="str">
        <f>IFERROR(VLOOKUP(Tabel1[[#This Row],[Üürnik]],'Lepingu lisa'!$AW$3:$AX$22,2,FALSE),"")</f>
        <v/>
      </c>
      <c r="M282" s="65"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3">
      <c r="A283" s="24" t="s">
        <v>63</v>
      </c>
      <c r="B283" s="26" t="s">
        <v>532</v>
      </c>
      <c r="C283" s="24" t="s">
        <v>164</v>
      </c>
      <c r="D283" s="24" t="s">
        <v>103</v>
      </c>
      <c r="E283" s="24" t="s">
        <v>53</v>
      </c>
      <c r="F283" s="68">
        <v>3</v>
      </c>
      <c r="G283" s="68"/>
      <c r="H283" s="24"/>
      <c r="I283" s="65" t="str">
        <f>LEFT(Tabel1[[#This Row],[Ruumi tüüp (TALO Tüüpruumide nimestik)]],2)</f>
        <v>92</v>
      </c>
      <c r="J283" s="25"/>
      <c r="K283" s="24"/>
      <c r="L283" s="65" t="str">
        <f>IFERROR(VLOOKUP(Tabel1[[#This Row],[Üürnik]],'Lepingu lisa'!$AW$3:$AX$22,2,FALSE),"")</f>
        <v/>
      </c>
      <c r="M283" s="65"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3">
      <c r="A284" s="24" t="s">
        <v>63</v>
      </c>
      <c r="B284" s="26" t="s">
        <v>533</v>
      </c>
      <c r="C284" s="24" t="s">
        <v>164</v>
      </c>
      <c r="D284" s="24" t="s">
        <v>103</v>
      </c>
      <c r="E284" s="24" t="s">
        <v>53</v>
      </c>
      <c r="F284" s="68">
        <v>1</v>
      </c>
      <c r="G284" s="68"/>
      <c r="H284" s="24"/>
      <c r="I284" s="65" t="str">
        <f>LEFT(Tabel1[[#This Row],[Ruumi tüüp (TALO Tüüpruumide nimestik)]],2)</f>
        <v>92</v>
      </c>
      <c r="J284" s="25"/>
      <c r="K284" s="24"/>
      <c r="L284" s="65" t="str">
        <f>IFERROR(VLOOKUP(Tabel1[[#This Row],[Üürnik]],'Lepingu lisa'!$AW$3:$AX$22,2,FALSE),"")</f>
        <v/>
      </c>
      <c r="M284" s="65"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3">
      <c r="A285" s="24" t="s">
        <v>63</v>
      </c>
      <c r="B285" s="26" t="s">
        <v>534</v>
      </c>
      <c r="C285" s="24" t="s">
        <v>165</v>
      </c>
      <c r="D285" s="24" t="s">
        <v>147</v>
      </c>
      <c r="E285" s="24" t="s">
        <v>57</v>
      </c>
      <c r="F285" s="68">
        <v>217</v>
      </c>
      <c r="G285" s="68"/>
      <c r="H285" s="24"/>
      <c r="I285" s="65" t="str">
        <f>LEFT(Tabel1[[#This Row],[Ruumi tüüp (TALO Tüüpruumide nimestik)]],2)</f>
        <v>98</v>
      </c>
      <c r="J285" s="25"/>
      <c r="K285" s="24"/>
      <c r="L285" s="65" t="str">
        <f>IFERROR(VLOOKUP(Tabel1[[#This Row],[Üürnik]],'Lepingu lisa'!$AW$3:$AX$22,2,FALSE),"")</f>
        <v/>
      </c>
      <c r="M285" s="65"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3">
      <c r="A286" s="24" t="s">
        <v>63</v>
      </c>
      <c r="B286" s="26" t="s">
        <v>535</v>
      </c>
      <c r="C286" s="24" t="s">
        <v>165</v>
      </c>
      <c r="D286" s="24" t="s">
        <v>147</v>
      </c>
      <c r="E286" s="24" t="s">
        <v>57</v>
      </c>
      <c r="F286" s="68">
        <v>229.3</v>
      </c>
      <c r="G286" s="68"/>
      <c r="H286" s="24"/>
      <c r="I286" s="65" t="str">
        <f>LEFT(Tabel1[[#This Row],[Ruumi tüüp (TALO Tüüpruumide nimestik)]],2)</f>
        <v>98</v>
      </c>
      <c r="J286" s="25"/>
      <c r="K286" s="24"/>
      <c r="L286" s="65" t="str">
        <f>IFERROR(VLOOKUP(Tabel1[[#This Row],[Üürnik]],'Lepingu lisa'!$AW$3:$AX$22,2,FALSE),"")</f>
        <v/>
      </c>
      <c r="M286" s="65"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3">
      <c r="A287" s="24" t="s">
        <v>64</v>
      </c>
      <c r="B287" s="26" t="s">
        <v>536</v>
      </c>
      <c r="C287" s="24" t="s">
        <v>202</v>
      </c>
      <c r="D287" s="24" t="s">
        <v>81</v>
      </c>
      <c r="E287" s="24" t="s">
        <v>52</v>
      </c>
      <c r="F287" s="68">
        <v>21.2</v>
      </c>
      <c r="G287" s="68"/>
      <c r="H287" s="24"/>
      <c r="I287" s="65" t="str">
        <f>LEFT(Tabel1[[#This Row],[Ruumi tüüp (TALO Tüüpruumide nimestik)]],2)</f>
        <v>91</v>
      </c>
      <c r="J287" s="25" t="s">
        <v>190</v>
      </c>
      <c r="K287" s="24" t="s">
        <v>251</v>
      </c>
      <c r="L287" s="65" t="str">
        <f>IFERROR(VLOOKUP(Tabel1[[#This Row],[Üürnik]],'Lepingu lisa'!$AW$3:$AX$22,2,FALSE),"")</f>
        <v>PALDISKI MNT _03</v>
      </c>
      <c r="M287" s="65" t="str">
        <f>IFERROR(VLOOKUP(Tabel1[[#This Row],[Jaotus]],Tabelid!L:M,2,FALSE),"")</f>
        <v>NONE</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3">
      <c r="A288" s="24" t="s">
        <v>64</v>
      </c>
      <c r="B288" s="26" t="s">
        <v>537</v>
      </c>
      <c r="C288" s="24" t="s">
        <v>164</v>
      </c>
      <c r="D288" s="24" t="s">
        <v>201</v>
      </c>
      <c r="E288" s="24" t="s">
        <v>53</v>
      </c>
      <c r="F288" s="68">
        <v>11.7</v>
      </c>
      <c r="G288" s="68"/>
      <c r="H288" s="24"/>
      <c r="I288" s="65" t="str">
        <f>LEFT(Tabel1[[#This Row],[Ruumi tüüp (TALO Tüüpruumide nimestik)]],2)</f>
        <v>92</v>
      </c>
      <c r="J288" s="25"/>
      <c r="K288" s="24"/>
      <c r="L288" s="65" t="str">
        <f>IFERROR(VLOOKUP(Tabel1[[#This Row],[Üürnik]],'Lepingu lisa'!$AW$3:$AX$22,2,FALSE),"")</f>
        <v/>
      </c>
      <c r="M288" s="65"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3">
      <c r="A289" s="24" t="s">
        <v>64</v>
      </c>
      <c r="B289" s="26" t="s">
        <v>538</v>
      </c>
      <c r="C289" s="24" t="s">
        <v>164</v>
      </c>
      <c r="D289" s="24" t="s">
        <v>201</v>
      </c>
      <c r="E289" s="24" t="s">
        <v>53</v>
      </c>
      <c r="F289" s="68">
        <v>15.2</v>
      </c>
      <c r="G289" s="68"/>
      <c r="H289" s="24"/>
      <c r="I289" s="65" t="str">
        <f>LEFT(Tabel1[[#This Row],[Ruumi tüüp (TALO Tüüpruumide nimestik)]],2)</f>
        <v>92</v>
      </c>
      <c r="J289" s="25"/>
      <c r="K289" s="24"/>
      <c r="L289" s="65" t="str">
        <f>IFERROR(VLOOKUP(Tabel1[[#This Row],[Üürnik]],'Lepingu lisa'!$AW$3:$AX$22,2,FALSE),"")</f>
        <v/>
      </c>
      <c r="M289" s="65"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3">
      <c r="A290" s="24" t="s">
        <v>64</v>
      </c>
      <c r="B290" s="26" t="s">
        <v>539</v>
      </c>
      <c r="C290" s="24" t="s">
        <v>164</v>
      </c>
      <c r="D290" s="24" t="s">
        <v>201</v>
      </c>
      <c r="E290" s="24" t="s">
        <v>53</v>
      </c>
      <c r="F290" s="68">
        <v>15.4</v>
      </c>
      <c r="G290" s="68"/>
      <c r="H290" s="24"/>
      <c r="I290" s="65" t="str">
        <f>LEFT(Tabel1[[#This Row],[Ruumi tüüp (TALO Tüüpruumide nimestik)]],2)</f>
        <v>92</v>
      </c>
      <c r="J290" s="25"/>
      <c r="K290" s="24"/>
      <c r="L290" s="65" t="str">
        <f>IFERROR(VLOOKUP(Tabel1[[#This Row],[Üürnik]],'Lepingu lisa'!$AW$3:$AX$22,2,FALSE),"")</f>
        <v/>
      </c>
      <c r="M290" s="65"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3">
      <c r="A291" s="24" t="s">
        <v>64</v>
      </c>
      <c r="B291" s="26" t="s">
        <v>540</v>
      </c>
      <c r="C291" s="24" t="s">
        <v>202</v>
      </c>
      <c r="D291" s="24" t="s">
        <v>205</v>
      </c>
      <c r="E291" s="24" t="s">
        <v>11</v>
      </c>
      <c r="F291" s="68">
        <v>29.6</v>
      </c>
      <c r="G291" s="68"/>
      <c r="H291" s="24"/>
      <c r="I291" s="65" t="str">
        <f>LEFT(Tabel1[[#This Row],[Ruumi tüüp (TALO Tüüpruumide nimestik)]],2)</f>
        <v>21</v>
      </c>
      <c r="J291" s="25" t="s">
        <v>190</v>
      </c>
      <c r="K291" s="24" t="s">
        <v>251</v>
      </c>
      <c r="L291" s="65" t="str">
        <f>IFERROR(VLOOKUP(Tabel1[[#This Row],[Üürnik]],'Lepingu lisa'!$AW$3:$AX$22,2,FALSE),"")</f>
        <v>PALDISKI MNT _03</v>
      </c>
      <c r="M291" s="65" t="str">
        <f>IFERROR(VLOOKUP(Tabel1[[#This Row],[Jaotus]],Tabelid!L:M,2,FALSE),"")</f>
        <v>NONE</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3">
      <c r="A292" s="24" t="s">
        <v>64</v>
      </c>
      <c r="B292" s="26" t="s">
        <v>541</v>
      </c>
      <c r="C292" s="24" t="s">
        <v>202</v>
      </c>
      <c r="D292" s="24" t="s">
        <v>205</v>
      </c>
      <c r="E292" s="24" t="s">
        <v>11</v>
      </c>
      <c r="F292" s="68">
        <v>13.8</v>
      </c>
      <c r="G292" s="68"/>
      <c r="H292" s="24"/>
      <c r="I292" s="65" t="str">
        <f>LEFT(Tabel1[[#This Row],[Ruumi tüüp (TALO Tüüpruumide nimestik)]],2)</f>
        <v>21</v>
      </c>
      <c r="J292" s="25" t="s">
        <v>190</v>
      </c>
      <c r="K292" s="24" t="s">
        <v>251</v>
      </c>
      <c r="L292" s="65" t="str">
        <f>IFERROR(VLOOKUP(Tabel1[[#This Row],[Üürnik]],'Lepingu lisa'!$AW$3:$AX$22,2,FALSE),"")</f>
        <v>PALDISKI MNT _03</v>
      </c>
      <c r="M292" s="65" t="str">
        <f>IFERROR(VLOOKUP(Tabel1[[#This Row],[Jaotus]],Tabelid!L:M,2,FALSE),"")</f>
        <v>NONE</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3">
      <c r="A293" s="24" t="s">
        <v>64</v>
      </c>
      <c r="B293" s="26" t="s">
        <v>542</v>
      </c>
      <c r="C293" s="24" t="s">
        <v>202</v>
      </c>
      <c r="D293" s="24" t="s">
        <v>205</v>
      </c>
      <c r="E293" s="24" t="s">
        <v>11</v>
      </c>
      <c r="F293" s="68">
        <v>12.3</v>
      </c>
      <c r="G293" s="68"/>
      <c r="H293" s="24"/>
      <c r="I293" s="65" t="str">
        <f>LEFT(Tabel1[[#This Row],[Ruumi tüüp (TALO Tüüpruumide nimestik)]],2)</f>
        <v>21</v>
      </c>
      <c r="J293" s="25" t="s">
        <v>190</v>
      </c>
      <c r="K293" s="24" t="s">
        <v>251</v>
      </c>
      <c r="L293" s="65" t="str">
        <f>IFERROR(VLOOKUP(Tabel1[[#This Row],[Üürnik]],'Lepingu lisa'!$AW$3:$AX$22,2,FALSE),"")</f>
        <v>PALDISKI MNT _03</v>
      </c>
      <c r="M293" s="65" t="str">
        <f>IFERROR(VLOOKUP(Tabel1[[#This Row],[Jaotus]],Tabelid!L:M,2,FALSE),"")</f>
        <v>NONE</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3">
      <c r="A294" s="24" t="s">
        <v>64</v>
      </c>
      <c r="B294" s="26" t="s">
        <v>543</v>
      </c>
      <c r="C294" s="24" t="s">
        <v>202</v>
      </c>
      <c r="D294" s="24" t="s">
        <v>205</v>
      </c>
      <c r="E294" s="24" t="s">
        <v>11</v>
      </c>
      <c r="F294" s="68">
        <v>10.7</v>
      </c>
      <c r="G294" s="68"/>
      <c r="H294" s="24"/>
      <c r="I294" s="65" t="str">
        <f>LEFT(Tabel1[[#This Row],[Ruumi tüüp (TALO Tüüpruumide nimestik)]],2)</f>
        <v>21</v>
      </c>
      <c r="J294" s="25" t="s">
        <v>190</v>
      </c>
      <c r="K294" s="24" t="s">
        <v>251</v>
      </c>
      <c r="L294" s="65" t="str">
        <f>IFERROR(VLOOKUP(Tabel1[[#This Row],[Üürnik]],'Lepingu lisa'!$AW$3:$AX$22,2,FALSE),"")</f>
        <v>PALDISKI MNT _03</v>
      </c>
      <c r="M294" s="65" t="str">
        <f>IFERROR(VLOOKUP(Tabel1[[#This Row],[Jaotus]],Tabelid!L:M,2,FALSE),"")</f>
        <v>NONE</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3">
      <c r="A295" s="24" t="s">
        <v>64</v>
      </c>
      <c r="B295" s="26" t="s">
        <v>544</v>
      </c>
      <c r="C295" s="24" t="s">
        <v>202</v>
      </c>
      <c r="D295" s="24" t="s">
        <v>205</v>
      </c>
      <c r="E295" s="24" t="s">
        <v>11</v>
      </c>
      <c r="F295" s="68">
        <v>18.100000000000001</v>
      </c>
      <c r="G295" s="68"/>
      <c r="H295" s="24"/>
      <c r="I295" s="65" t="str">
        <f>LEFT(Tabel1[[#This Row],[Ruumi tüüp (TALO Tüüpruumide nimestik)]],2)</f>
        <v>21</v>
      </c>
      <c r="J295" s="25" t="s">
        <v>190</v>
      </c>
      <c r="K295" s="24" t="s">
        <v>251</v>
      </c>
      <c r="L295" s="65" t="str">
        <f>IFERROR(VLOOKUP(Tabel1[[#This Row],[Üürnik]],'Lepingu lisa'!$AW$3:$AX$22,2,FALSE),"")</f>
        <v>PALDISKI MNT _03</v>
      </c>
      <c r="M295" s="65" t="str">
        <f>IFERROR(VLOOKUP(Tabel1[[#This Row],[Jaotus]],Tabelid!L:M,2,FALSE),"")</f>
        <v>NONE</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3">
      <c r="A296" s="24" t="s">
        <v>64</v>
      </c>
      <c r="B296" s="26" t="s">
        <v>545</v>
      </c>
      <c r="C296" s="24" t="s">
        <v>202</v>
      </c>
      <c r="D296" s="24" t="s">
        <v>205</v>
      </c>
      <c r="E296" s="24" t="s">
        <v>11</v>
      </c>
      <c r="F296" s="68">
        <v>10.4</v>
      </c>
      <c r="G296" s="68"/>
      <c r="H296" s="24"/>
      <c r="I296" s="65" t="str">
        <f>LEFT(Tabel1[[#This Row],[Ruumi tüüp (TALO Tüüpruumide nimestik)]],2)</f>
        <v>21</v>
      </c>
      <c r="J296" s="25" t="s">
        <v>190</v>
      </c>
      <c r="K296" s="24" t="s">
        <v>251</v>
      </c>
      <c r="L296" s="65" t="str">
        <f>IFERROR(VLOOKUP(Tabel1[[#This Row],[Üürnik]],'Lepingu lisa'!$AW$3:$AX$22,2,FALSE),"")</f>
        <v>PALDISKI MNT _03</v>
      </c>
      <c r="M296" s="65" t="str">
        <f>IFERROR(VLOOKUP(Tabel1[[#This Row],[Jaotus]],Tabelid!L:M,2,FALSE),"")</f>
        <v>NONE</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3">
      <c r="A297" s="24" t="s">
        <v>64</v>
      </c>
      <c r="B297" s="26" t="s">
        <v>546</v>
      </c>
      <c r="C297" s="24" t="s">
        <v>202</v>
      </c>
      <c r="D297" s="24" t="s">
        <v>205</v>
      </c>
      <c r="E297" s="24" t="s">
        <v>11</v>
      </c>
      <c r="F297" s="68">
        <v>15.3</v>
      </c>
      <c r="G297" s="68"/>
      <c r="H297" s="24"/>
      <c r="I297" s="65" t="str">
        <f>LEFT(Tabel1[[#This Row],[Ruumi tüüp (TALO Tüüpruumide nimestik)]],2)</f>
        <v>21</v>
      </c>
      <c r="J297" s="25" t="s">
        <v>190</v>
      </c>
      <c r="K297" s="24" t="s">
        <v>251</v>
      </c>
      <c r="L297" s="65" t="str">
        <f>IFERROR(VLOOKUP(Tabel1[[#This Row],[Üürnik]],'Lepingu lisa'!$AW$3:$AX$22,2,FALSE),"")</f>
        <v>PALDISKI MNT _03</v>
      </c>
      <c r="M297" s="65" t="str">
        <f>IFERROR(VLOOKUP(Tabel1[[#This Row],[Jaotus]],Tabelid!L:M,2,FALSE),"")</f>
        <v>NONE</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3">
      <c r="A298" s="24" t="s">
        <v>64</v>
      </c>
      <c r="B298" s="26" t="s">
        <v>547</v>
      </c>
      <c r="C298" s="24" t="s">
        <v>202</v>
      </c>
      <c r="D298" s="24" t="s">
        <v>205</v>
      </c>
      <c r="E298" s="24" t="s">
        <v>11</v>
      </c>
      <c r="F298" s="68">
        <v>13</v>
      </c>
      <c r="G298" s="68"/>
      <c r="H298" s="24"/>
      <c r="I298" s="65" t="str">
        <f>LEFT(Tabel1[[#This Row],[Ruumi tüüp (TALO Tüüpruumide nimestik)]],2)</f>
        <v>21</v>
      </c>
      <c r="J298" s="25" t="s">
        <v>190</v>
      </c>
      <c r="K298" s="24" t="s">
        <v>251</v>
      </c>
      <c r="L298" s="65" t="str">
        <f>IFERROR(VLOOKUP(Tabel1[[#This Row],[Üürnik]],'Lepingu lisa'!$AW$3:$AX$22,2,FALSE),"")</f>
        <v>PALDISKI MNT _03</v>
      </c>
      <c r="M298" s="65" t="str">
        <f>IFERROR(VLOOKUP(Tabel1[[#This Row],[Jaotus]],Tabelid!L:M,2,FALSE),"")</f>
        <v>NONE</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3">
      <c r="A299" s="24" t="s">
        <v>64</v>
      </c>
      <c r="B299" s="26" t="s">
        <v>548</v>
      </c>
      <c r="C299" s="24" t="s">
        <v>202</v>
      </c>
      <c r="D299" s="24" t="s">
        <v>205</v>
      </c>
      <c r="E299" s="24" t="s">
        <v>11</v>
      </c>
      <c r="F299" s="68">
        <v>15.3</v>
      </c>
      <c r="G299" s="68"/>
      <c r="H299" s="24"/>
      <c r="I299" s="65" t="str">
        <f>LEFT(Tabel1[[#This Row],[Ruumi tüüp (TALO Tüüpruumide nimestik)]],2)</f>
        <v>21</v>
      </c>
      <c r="J299" s="25" t="s">
        <v>190</v>
      </c>
      <c r="K299" s="24" t="s">
        <v>251</v>
      </c>
      <c r="L299" s="65" t="str">
        <f>IFERROR(VLOOKUP(Tabel1[[#This Row],[Üürnik]],'Lepingu lisa'!$AW$3:$AX$22,2,FALSE),"")</f>
        <v>PALDISKI MNT _03</v>
      </c>
      <c r="M299" s="65" t="str">
        <f>IFERROR(VLOOKUP(Tabel1[[#This Row],[Jaotus]],Tabelid!L:M,2,FALSE),"")</f>
        <v>NONE</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3">
      <c r="A300" s="24" t="s">
        <v>64</v>
      </c>
      <c r="B300" s="26" t="s">
        <v>549</v>
      </c>
      <c r="C300" s="24" t="s">
        <v>202</v>
      </c>
      <c r="D300" s="24" t="s">
        <v>205</v>
      </c>
      <c r="E300" s="24" t="s">
        <v>11</v>
      </c>
      <c r="F300" s="68">
        <v>9.6</v>
      </c>
      <c r="G300" s="68"/>
      <c r="H300" s="24"/>
      <c r="I300" s="65" t="str">
        <f>LEFT(Tabel1[[#This Row],[Ruumi tüüp (TALO Tüüpruumide nimestik)]],2)</f>
        <v>21</v>
      </c>
      <c r="J300" s="25" t="s">
        <v>190</v>
      </c>
      <c r="K300" s="24" t="s">
        <v>251</v>
      </c>
      <c r="L300" s="65" t="str">
        <f>IFERROR(VLOOKUP(Tabel1[[#This Row],[Üürnik]],'Lepingu lisa'!$AW$3:$AX$22,2,FALSE),"")</f>
        <v>PALDISKI MNT _03</v>
      </c>
      <c r="M300" s="65" t="str">
        <f>IFERROR(VLOOKUP(Tabel1[[#This Row],[Jaotus]],Tabelid!L:M,2,FALSE),"")</f>
        <v>NONE</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3">
      <c r="A301" s="24" t="s">
        <v>64</v>
      </c>
      <c r="B301" s="26" t="s">
        <v>550</v>
      </c>
      <c r="C301" s="24" t="s">
        <v>197</v>
      </c>
      <c r="D301" s="24" t="s">
        <v>92</v>
      </c>
      <c r="E301" s="24" t="s">
        <v>56</v>
      </c>
      <c r="F301" s="68">
        <v>4.7</v>
      </c>
      <c r="G301" s="68"/>
      <c r="H301" s="24"/>
      <c r="I301" s="65" t="str">
        <f>LEFT(Tabel1[[#This Row],[Ruumi tüüp (TALO Tüüpruumide nimestik)]],2)</f>
        <v>97</v>
      </c>
      <c r="J301" s="25"/>
      <c r="K301" s="24"/>
      <c r="L301" s="65" t="str">
        <f>IFERROR(VLOOKUP(Tabel1[[#This Row],[Üürnik]],'Lepingu lisa'!$AW$3:$AX$22,2,FALSE),"")</f>
        <v/>
      </c>
      <c r="M301" s="65"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3">
      <c r="A302" s="24" t="s">
        <v>64</v>
      </c>
      <c r="B302" s="26" t="s">
        <v>551</v>
      </c>
      <c r="C302" s="24" t="s">
        <v>202</v>
      </c>
      <c r="D302" s="24" t="s">
        <v>80</v>
      </c>
      <c r="E302" s="24" t="s">
        <v>38</v>
      </c>
      <c r="F302" s="68">
        <v>4.5999999999999996</v>
      </c>
      <c r="G302" s="68"/>
      <c r="H302" s="24"/>
      <c r="I302" s="65" t="str">
        <f>LEFT(Tabel1[[#This Row],[Ruumi tüüp (TALO Tüüpruumide nimestik)]],2)</f>
        <v>73</v>
      </c>
      <c r="J302" s="25" t="s">
        <v>190</v>
      </c>
      <c r="K302" s="24" t="s">
        <v>251</v>
      </c>
      <c r="L302" s="65" t="str">
        <f>IFERROR(VLOOKUP(Tabel1[[#This Row],[Üürnik]],'Lepingu lisa'!$AW$3:$AX$22,2,FALSE),"")</f>
        <v>PALDISKI MNT _03</v>
      </c>
      <c r="M302" s="65" t="str">
        <f>IFERROR(VLOOKUP(Tabel1[[#This Row],[Jaotus]],Tabelid!L:M,2,FALSE),"")</f>
        <v>NONE</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3">
      <c r="A303" s="24" t="s">
        <v>64</v>
      </c>
      <c r="B303" s="26" t="s">
        <v>552</v>
      </c>
      <c r="C303" s="24" t="s">
        <v>202</v>
      </c>
      <c r="D303" s="24" t="s">
        <v>205</v>
      </c>
      <c r="E303" s="24" t="s">
        <v>11</v>
      </c>
      <c r="F303" s="68">
        <v>15.5</v>
      </c>
      <c r="G303" s="68"/>
      <c r="H303" s="24"/>
      <c r="I303" s="65" t="str">
        <f>LEFT(Tabel1[[#This Row],[Ruumi tüüp (TALO Tüüpruumide nimestik)]],2)</f>
        <v>21</v>
      </c>
      <c r="J303" s="25" t="s">
        <v>190</v>
      </c>
      <c r="K303" s="24" t="s">
        <v>251</v>
      </c>
      <c r="L303" s="65" t="str">
        <f>IFERROR(VLOOKUP(Tabel1[[#This Row],[Üürnik]],'Lepingu lisa'!$AW$3:$AX$22,2,FALSE),"")</f>
        <v>PALDISKI MNT _03</v>
      </c>
      <c r="M303" s="65" t="str">
        <f>IFERROR(VLOOKUP(Tabel1[[#This Row],[Jaotus]],Tabelid!L:M,2,FALSE),"")</f>
        <v>NONE</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3">
      <c r="A304" s="24" t="s">
        <v>64</v>
      </c>
      <c r="B304" s="26" t="s">
        <v>553</v>
      </c>
      <c r="C304" s="24" t="s">
        <v>202</v>
      </c>
      <c r="D304" s="24" t="s">
        <v>205</v>
      </c>
      <c r="E304" s="24" t="s">
        <v>11</v>
      </c>
      <c r="F304" s="68">
        <v>15.4</v>
      </c>
      <c r="G304" s="68"/>
      <c r="H304" s="24"/>
      <c r="I304" s="65" t="str">
        <f>LEFT(Tabel1[[#This Row],[Ruumi tüüp (TALO Tüüpruumide nimestik)]],2)</f>
        <v>21</v>
      </c>
      <c r="J304" s="25" t="s">
        <v>190</v>
      </c>
      <c r="K304" s="24" t="s">
        <v>251</v>
      </c>
      <c r="L304" s="65" t="str">
        <f>IFERROR(VLOOKUP(Tabel1[[#This Row],[Üürnik]],'Lepingu lisa'!$AW$3:$AX$22,2,FALSE),"")</f>
        <v>PALDISKI MNT _03</v>
      </c>
      <c r="M304" s="65" t="str">
        <f>IFERROR(VLOOKUP(Tabel1[[#This Row],[Jaotus]],Tabelid!L:M,2,FALSE),"")</f>
        <v>NONE</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3">
      <c r="A305" s="24" t="s">
        <v>64</v>
      </c>
      <c r="B305" s="26" t="s">
        <v>554</v>
      </c>
      <c r="C305" s="24" t="s">
        <v>202</v>
      </c>
      <c r="D305" s="24" t="s">
        <v>205</v>
      </c>
      <c r="E305" s="24" t="s">
        <v>11</v>
      </c>
      <c r="F305" s="68">
        <v>39.799999999999997</v>
      </c>
      <c r="G305" s="68"/>
      <c r="H305" s="24"/>
      <c r="I305" s="65" t="str">
        <f>LEFT(Tabel1[[#This Row],[Ruumi tüüp (TALO Tüüpruumide nimestik)]],2)</f>
        <v>21</v>
      </c>
      <c r="J305" s="25" t="s">
        <v>190</v>
      </c>
      <c r="K305" s="24" t="s">
        <v>251</v>
      </c>
      <c r="L305" s="65" t="str">
        <f>IFERROR(VLOOKUP(Tabel1[[#This Row],[Üürnik]],'Lepingu lisa'!$AW$3:$AX$22,2,FALSE),"")</f>
        <v>PALDISKI MNT _03</v>
      </c>
      <c r="M305" s="65" t="str">
        <f>IFERROR(VLOOKUP(Tabel1[[#This Row],[Jaotus]],Tabelid!L:M,2,FALSE),"")</f>
        <v>NONE</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3">
      <c r="A306" s="24" t="s">
        <v>64</v>
      </c>
      <c r="B306" s="26" t="s">
        <v>555</v>
      </c>
      <c r="C306" s="24" t="s">
        <v>202</v>
      </c>
      <c r="D306" s="24" t="s">
        <v>205</v>
      </c>
      <c r="E306" s="24" t="s">
        <v>11</v>
      </c>
      <c r="F306" s="68">
        <v>15.9</v>
      </c>
      <c r="G306" s="68"/>
      <c r="H306" s="24"/>
      <c r="I306" s="65" t="str">
        <f>LEFT(Tabel1[[#This Row],[Ruumi tüüp (TALO Tüüpruumide nimestik)]],2)</f>
        <v>21</v>
      </c>
      <c r="J306" s="25" t="s">
        <v>190</v>
      </c>
      <c r="K306" s="24" t="s">
        <v>251</v>
      </c>
      <c r="L306" s="65" t="str">
        <f>IFERROR(VLOOKUP(Tabel1[[#This Row],[Üürnik]],'Lepingu lisa'!$AW$3:$AX$22,2,FALSE),"")</f>
        <v>PALDISKI MNT _03</v>
      </c>
      <c r="M306" s="65" t="str">
        <f>IFERROR(VLOOKUP(Tabel1[[#This Row],[Jaotus]],Tabelid!L:M,2,FALSE),"")</f>
        <v>NONE</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3">
      <c r="A307" s="24" t="s">
        <v>64</v>
      </c>
      <c r="B307" s="26" t="s">
        <v>556</v>
      </c>
      <c r="C307" s="24" t="s">
        <v>202</v>
      </c>
      <c r="D307" s="24" t="s">
        <v>205</v>
      </c>
      <c r="E307" s="24" t="s">
        <v>11</v>
      </c>
      <c r="F307" s="68">
        <v>16.2</v>
      </c>
      <c r="G307" s="68"/>
      <c r="H307" s="24"/>
      <c r="I307" s="65" t="str">
        <f>LEFT(Tabel1[[#This Row],[Ruumi tüüp (TALO Tüüpruumide nimestik)]],2)</f>
        <v>21</v>
      </c>
      <c r="J307" s="25" t="s">
        <v>190</v>
      </c>
      <c r="K307" s="24" t="s">
        <v>251</v>
      </c>
      <c r="L307" s="65" t="str">
        <f>IFERROR(VLOOKUP(Tabel1[[#This Row],[Üürnik]],'Lepingu lisa'!$AW$3:$AX$22,2,FALSE),"")</f>
        <v>PALDISKI MNT _03</v>
      </c>
      <c r="M307" s="65" t="str">
        <f>IFERROR(VLOOKUP(Tabel1[[#This Row],[Jaotus]],Tabelid!L:M,2,FALSE),"")</f>
        <v>NONE</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3">
      <c r="A308" s="24" t="s">
        <v>64</v>
      </c>
      <c r="B308" s="26" t="s">
        <v>557</v>
      </c>
      <c r="C308" s="24" t="s">
        <v>202</v>
      </c>
      <c r="D308" s="24" t="s">
        <v>205</v>
      </c>
      <c r="E308" s="24" t="s">
        <v>11</v>
      </c>
      <c r="F308" s="68">
        <v>15.9</v>
      </c>
      <c r="G308" s="68"/>
      <c r="H308" s="24"/>
      <c r="I308" s="65" t="str">
        <f>LEFT(Tabel1[[#This Row],[Ruumi tüüp (TALO Tüüpruumide nimestik)]],2)</f>
        <v>21</v>
      </c>
      <c r="J308" s="25" t="s">
        <v>190</v>
      </c>
      <c r="K308" s="24" t="s">
        <v>251</v>
      </c>
      <c r="L308" s="65" t="str">
        <f>IFERROR(VLOOKUP(Tabel1[[#This Row],[Üürnik]],'Lepingu lisa'!$AW$3:$AX$22,2,FALSE),"")</f>
        <v>PALDISKI MNT _03</v>
      </c>
      <c r="M308" s="65" t="str">
        <f>IFERROR(VLOOKUP(Tabel1[[#This Row],[Jaotus]],Tabelid!L:M,2,FALSE),"")</f>
        <v>NONE</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3">
      <c r="A309" s="24" t="s">
        <v>64</v>
      </c>
      <c r="B309" s="26" t="s">
        <v>558</v>
      </c>
      <c r="C309" s="24" t="s">
        <v>202</v>
      </c>
      <c r="D309" s="24" t="s">
        <v>205</v>
      </c>
      <c r="E309" s="24" t="s">
        <v>11</v>
      </c>
      <c r="F309" s="68">
        <v>30.7</v>
      </c>
      <c r="G309" s="68"/>
      <c r="H309" s="24"/>
      <c r="I309" s="65" t="str">
        <f>LEFT(Tabel1[[#This Row],[Ruumi tüüp (TALO Tüüpruumide nimestik)]],2)</f>
        <v>21</v>
      </c>
      <c r="J309" s="25" t="s">
        <v>190</v>
      </c>
      <c r="K309" s="24" t="s">
        <v>251</v>
      </c>
      <c r="L309" s="65" t="str">
        <f>IFERROR(VLOOKUP(Tabel1[[#This Row],[Üürnik]],'Lepingu lisa'!$AW$3:$AX$22,2,FALSE),"")</f>
        <v>PALDISKI MNT _03</v>
      </c>
      <c r="M309" s="65" t="str">
        <f>IFERROR(VLOOKUP(Tabel1[[#This Row],[Jaotus]],Tabelid!L:M,2,FALSE),"")</f>
        <v>NONE</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3">
      <c r="A310" s="24" t="s">
        <v>64</v>
      </c>
      <c r="B310" s="26" t="s">
        <v>559</v>
      </c>
      <c r="C310" s="24" t="s">
        <v>202</v>
      </c>
      <c r="D310" s="24" t="s">
        <v>205</v>
      </c>
      <c r="E310" s="24" t="s">
        <v>11</v>
      </c>
      <c r="F310" s="68">
        <v>16.3</v>
      </c>
      <c r="G310" s="68"/>
      <c r="H310" s="24"/>
      <c r="I310" s="65" t="str">
        <f>LEFT(Tabel1[[#This Row],[Ruumi tüüp (TALO Tüüpruumide nimestik)]],2)</f>
        <v>21</v>
      </c>
      <c r="J310" s="25" t="s">
        <v>190</v>
      </c>
      <c r="K310" s="24" t="s">
        <v>251</v>
      </c>
      <c r="L310" s="65" t="str">
        <f>IFERROR(VLOOKUP(Tabel1[[#This Row],[Üürnik]],'Lepingu lisa'!$AW$3:$AX$22,2,FALSE),"")</f>
        <v>PALDISKI MNT _03</v>
      </c>
      <c r="M310" s="65" t="str">
        <f>IFERROR(VLOOKUP(Tabel1[[#This Row],[Jaotus]],Tabelid!L:M,2,FALSE),"")</f>
        <v>NONE</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3">
      <c r="A311" s="24" t="s">
        <v>64</v>
      </c>
      <c r="B311" s="26" t="s">
        <v>560</v>
      </c>
      <c r="C311" s="24" t="s">
        <v>202</v>
      </c>
      <c r="D311" s="24" t="s">
        <v>205</v>
      </c>
      <c r="E311" s="24" t="s">
        <v>11</v>
      </c>
      <c r="F311" s="68">
        <v>16.5</v>
      </c>
      <c r="G311" s="68"/>
      <c r="H311" s="24"/>
      <c r="I311" s="65" t="str">
        <f>LEFT(Tabel1[[#This Row],[Ruumi tüüp (TALO Tüüpruumide nimestik)]],2)</f>
        <v>21</v>
      </c>
      <c r="J311" s="25" t="s">
        <v>190</v>
      </c>
      <c r="K311" s="24" t="s">
        <v>251</v>
      </c>
      <c r="L311" s="65" t="str">
        <f>IFERROR(VLOOKUP(Tabel1[[#This Row],[Üürnik]],'Lepingu lisa'!$AW$3:$AX$22,2,FALSE),"")</f>
        <v>PALDISKI MNT _03</v>
      </c>
      <c r="M311" s="65" t="str">
        <f>IFERROR(VLOOKUP(Tabel1[[#This Row],[Jaotus]],Tabelid!L:M,2,FALSE),"")</f>
        <v>NONE</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3">
      <c r="A312" s="24" t="s">
        <v>64</v>
      </c>
      <c r="B312" s="26" t="s">
        <v>561</v>
      </c>
      <c r="C312" s="24" t="s">
        <v>202</v>
      </c>
      <c r="D312" s="24" t="s">
        <v>205</v>
      </c>
      <c r="E312" s="24" t="s">
        <v>11</v>
      </c>
      <c r="F312" s="68">
        <v>16.3</v>
      </c>
      <c r="G312" s="68"/>
      <c r="H312" s="24"/>
      <c r="I312" s="65" t="str">
        <f>LEFT(Tabel1[[#This Row],[Ruumi tüüp (TALO Tüüpruumide nimestik)]],2)</f>
        <v>21</v>
      </c>
      <c r="J312" s="25" t="s">
        <v>190</v>
      </c>
      <c r="K312" s="24" t="s">
        <v>251</v>
      </c>
      <c r="L312" s="65" t="str">
        <f>IFERROR(VLOOKUP(Tabel1[[#This Row],[Üürnik]],'Lepingu lisa'!$AW$3:$AX$22,2,FALSE),"")</f>
        <v>PALDISKI MNT _03</v>
      </c>
      <c r="M312" s="65" t="str">
        <f>IFERROR(VLOOKUP(Tabel1[[#This Row],[Jaotus]],Tabelid!L:M,2,FALSE),"")</f>
        <v>NONE</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3">
      <c r="A313" s="24" t="s">
        <v>64</v>
      </c>
      <c r="B313" s="26" t="s">
        <v>562</v>
      </c>
      <c r="C313" s="24" t="s">
        <v>202</v>
      </c>
      <c r="D313" s="24" t="s">
        <v>205</v>
      </c>
      <c r="E313" s="24" t="s">
        <v>11</v>
      </c>
      <c r="F313" s="68">
        <v>30.1</v>
      </c>
      <c r="G313" s="68"/>
      <c r="H313" s="24"/>
      <c r="I313" s="65" t="str">
        <f>LEFT(Tabel1[[#This Row],[Ruumi tüüp (TALO Tüüpruumide nimestik)]],2)</f>
        <v>21</v>
      </c>
      <c r="J313" s="25" t="s">
        <v>190</v>
      </c>
      <c r="K313" s="24" t="s">
        <v>251</v>
      </c>
      <c r="L313" s="65" t="str">
        <f>IFERROR(VLOOKUP(Tabel1[[#This Row],[Üürnik]],'Lepingu lisa'!$AW$3:$AX$22,2,FALSE),"")</f>
        <v>PALDISKI MNT _03</v>
      </c>
      <c r="M313" s="65" t="str">
        <f>IFERROR(VLOOKUP(Tabel1[[#This Row],[Jaotus]],Tabelid!L:M,2,FALSE),"")</f>
        <v>NONE</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3">
      <c r="A314" s="24" t="s">
        <v>64</v>
      </c>
      <c r="B314" s="26" t="s">
        <v>563</v>
      </c>
      <c r="C314" s="24" t="s">
        <v>202</v>
      </c>
      <c r="D314" s="24" t="s">
        <v>205</v>
      </c>
      <c r="E314" s="24" t="s">
        <v>11</v>
      </c>
      <c r="F314" s="68">
        <v>16.100000000000001</v>
      </c>
      <c r="G314" s="68"/>
      <c r="H314" s="24"/>
      <c r="I314" s="65" t="str">
        <f>LEFT(Tabel1[[#This Row],[Ruumi tüüp (TALO Tüüpruumide nimestik)]],2)</f>
        <v>21</v>
      </c>
      <c r="J314" s="25" t="s">
        <v>190</v>
      </c>
      <c r="K314" s="24" t="s">
        <v>251</v>
      </c>
      <c r="L314" s="65" t="str">
        <f>IFERROR(VLOOKUP(Tabel1[[#This Row],[Üürnik]],'Lepingu lisa'!$AW$3:$AX$22,2,FALSE),"")</f>
        <v>PALDISKI MNT _03</v>
      </c>
      <c r="M314" s="65" t="str">
        <f>IFERROR(VLOOKUP(Tabel1[[#This Row],[Jaotus]],Tabelid!L:M,2,FALSE),"")</f>
        <v>NONE</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3">
      <c r="A315" s="24" t="s">
        <v>64</v>
      </c>
      <c r="B315" s="26" t="s">
        <v>564</v>
      </c>
      <c r="C315" s="24" t="s">
        <v>202</v>
      </c>
      <c r="D315" s="24" t="s">
        <v>205</v>
      </c>
      <c r="E315" s="24" t="s">
        <v>11</v>
      </c>
      <c r="F315" s="68">
        <v>15.4</v>
      </c>
      <c r="G315" s="68"/>
      <c r="H315" s="24"/>
      <c r="I315" s="65" t="str">
        <f>LEFT(Tabel1[[#This Row],[Ruumi tüüp (TALO Tüüpruumide nimestik)]],2)</f>
        <v>21</v>
      </c>
      <c r="J315" s="25" t="s">
        <v>190</v>
      </c>
      <c r="K315" s="24" t="s">
        <v>251</v>
      </c>
      <c r="L315" s="65" t="str">
        <f>IFERROR(VLOOKUP(Tabel1[[#This Row],[Üürnik]],'Lepingu lisa'!$AW$3:$AX$22,2,FALSE),"")</f>
        <v>PALDISKI MNT _03</v>
      </c>
      <c r="M315" s="65" t="str">
        <f>IFERROR(VLOOKUP(Tabel1[[#This Row],[Jaotus]],Tabelid!L:M,2,FALSE),"")</f>
        <v>NONE</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3">
      <c r="A316" s="24" t="s">
        <v>64</v>
      </c>
      <c r="B316" s="26" t="s">
        <v>565</v>
      </c>
      <c r="C316" s="24" t="s">
        <v>202</v>
      </c>
      <c r="D316" s="24" t="s">
        <v>205</v>
      </c>
      <c r="E316" s="24" t="s">
        <v>11</v>
      </c>
      <c r="F316" s="68">
        <v>15.9</v>
      </c>
      <c r="G316" s="68"/>
      <c r="H316" s="24"/>
      <c r="I316" s="65" t="str">
        <f>LEFT(Tabel1[[#This Row],[Ruumi tüüp (TALO Tüüpruumide nimestik)]],2)</f>
        <v>21</v>
      </c>
      <c r="J316" s="25" t="s">
        <v>190</v>
      </c>
      <c r="K316" s="24" t="s">
        <v>251</v>
      </c>
      <c r="L316" s="65" t="str">
        <f>IFERROR(VLOOKUP(Tabel1[[#This Row],[Üürnik]],'Lepingu lisa'!$AW$3:$AX$22,2,FALSE),"")</f>
        <v>PALDISKI MNT _03</v>
      </c>
      <c r="M316" s="65" t="str">
        <f>IFERROR(VLOOKUP(Tabel1[[#This Row],[Jaotus]],Tabelid!L:M,2,FALSE),"")</f>
        <v>NONE</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3">
      <c r="A317" s="24" t="s">
        <v>64</v>
      </c>
      <c r="B317" s="26" t="s">
        <v>566</v>
      </c>
      <c r="C317" s="24" t="s">
        <v>202</v>
      </c>
      <c r="D317" s="24" t="s">
        <v>205</v>
      </c>
      <c r="E317" s="24" t="s">
        <v>11</v>
      </c>
      <c r="F317" s="68">
        <v>12.2</v>
      </c>
      <c r="G317" s="68"/>
      <c r="H317" s="24"/>
      <c r="I317" s="65" t="str">
        <f>LEFT(Tabel1[[#This Row],[Ruumi tüüp (TALO Tüüpruumide nimestik)]],2)</f>
        <v>21</v>
      </c>
      <c r="J317" s="25" t="s">
        <v>190</v>
      </c>
      <c r="K317" s="24" t="s">
        <v>251</v>
      </c>
      <c r="L317" s="65" t="str">
        <f>IFERROR(VLOOKUP(Tabel1[[#This Row],[Üürnik]],'Lepingu lisa'!$AW$3:$AX$22,2,FALSE),"")</f>
        <v>PALDISKI MNT _03</v>
      </c>
      <c r="M317" s="65" t="str">
        <f>IFERROR(VLOOKUP(Tabel1[[#This Row],[Jaotus]],Tabelid!L:M,2,FALSE),"")</f>
        <v>NONE</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3">
      <c r="A318" s="24" t="s">
        <v>64</v>
      </c>
      <c r="B318" s="26" t="s">
        <v>567</v>
      </c>
      <c r="C318" s="24" t="s">
        <v>202</v>
      </c>
      <c r="D318" s="24" t="s">
        <v>205</v>
      </c>
      <c r="E318" s="24" t="s">
        <v>11</v>
      </c>
      <c r="F318" s="68">
        <v>9.8000000000000007</v>
      </c>
      <c r="G318" s="68"/>
      <c r="H318" s="24"/>
      <c r="I318" s="65" t="str">
        <f>LEFT(Tabel1[[#This Row],[Ruumi tüüp (TALO Tüüpruumide nimestik)]],2)</f>
        <v>21</v>
      </c>
      <c r="J318" s="25" t="s">
        <v>190</v>
      </c>
      <c r="K318" s="24" t="s">
        <v>251</v>
      </c>
      <c r="L318" s="65" t="str">
        <f>IFERROR(VLOOKUP(Tabel1[[#This Row],[Üürnik]],'Lepingu lisa'!$AW$3:$AX$22,2,FALSE),"")</f>
        <v>PALDISKI MNT _03</v>
      </c>
      <c r="M318" s="65" t="str">
        <f>IFERROR(VLOOKUP(Tabel1[[#This Row],[Jaotus]],Tabelid!L:M,2,FALSE),"")</f>
        <v>NONE</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3">
      <c r="A319" s="24" t="s">
        <v>64</v>
      </c>
      <c r="B319" s="26" t="s">
        <v>568</v>
      </c>
      <c r="C319" s="24" t="s">
        <v>202</v>
      </c>
      <c r="D319" s="24" t="s">
        <v>205</v>
      </c>
      <c r="E319" s="24" t="s">
        <v>11</v>
      </c>
      <c r="F319" s="68">
        <v>15.4</v>
      </c>
      <c r="G319" s="68"/>
      <c r="H319" s="24"/>
      <c r="I319" s="65" t="str">
        <f>LEFT(Tabel1[[#This Row],[Ruumi tüüp (TALO Tüüpruumide nimestik)]],2)</f>
        <v>21</v>
      </c>
      <c r="J319" s="25" t="s">
        <v>190</v>
      </c>
      <c r="K319" s="24" t="s">
        <v>251</v>
      </c>
      <c r="L319" s="65" t="str">
        <f>IFERROR(VLOOKUP(Tabel1[[#This Row],[Üürnik]],'Lepingu lisa'!$AW$3:$AX$22,2,FALSE),"")</f>
        <v>PALDISKI MNT _03</v>
      </c>
      <c r="M319" s="65" t="str">
        <f>IFERROR(VLOOKUP(Tabel1[[#This Row],[Jaotus]],Tabelid!L:M,2,FALSE),"")</f>
        <v>NONE</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3">
      <c r="A320" s="24" t="s">
        <v>64</v>
      </c>
      <c r="B320" s="26" t="s">
        <v>569</v>
      </c>
      <c r="C320" s="24" t="s">
        <v>202</v>
      </c>
      <c r="D320" s="24" t="s">
        <v>205</v>
      </c>
      <c r="E320" s="24" t="s">
        <v>11</v>
      </c>
      <c r="F320" s="68">
        <v>26.5</v>
      </c>
      <c r="G320" s="68"/>
      <c r="H320" s="24"/>
      <c r="I320" s="65" t="str">
        <f>LEFT(Tabel1[[#This Row],[Ruumi tüüp (TALO Tüüpruumide nimestik)]],2)</f>
        <v>21</v>
      </c>
      <c r="J320" s="25" t="s">
        <v>190</v>
      </c>
      <c r="K320" s="24" t="s">
        <v>251</v>
      </c>
      <c r="L320" s="65" t="str">
        <f>IFERROR(VLOOKUP(Tabel1[[#This Row],[Üürnik]],'Lepingu lisa'!$AW$3:$AX$22,2,FALSE),"")</f>
        <v>PALDISKI MNT _03</v>
      </c>
      <c r="M320" s="65" t="str">
        <f>IFERROR(VLOOKUP(Tabel1[[#This Row],[Jaotus]],Tabelid!L:M,2,FALSE),"")</f>
        <v>NONE</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3">
      <c r="A321" s="24" t="s">
        <v>64</v>
      </c>
      <c r="B321" s="26" t="s">
        <v>570</v>
      </c>
      <c r="C321" s="24" t="s">
        <v>202</v>
      </c>
      <c r="D321" s="24" t="s">
        <v>205</v>
      </c>
      <c r="E321" s="24" t="s">
        <v>11</v>
      </c>
      <c r="F321" s="68">
        <v>10</v>
      </c>
      <c r="G321" s="68"/>
      <c r="H321" s="24"/>
      <c r="I321" s="65" t="str">
        <f>LEFT(Tabel1[[#This Row],[Ruumi tüüp (TALO Tüüpruumide nimestik)]],2)</f>
        <v>21</v>
      </c>
      <c r="J321" s="25" t="s">
        <v>190</v>
      </c>
      <c r="K321" s="24" t="s">
        <v>251</v>
      </c>
      <c r="L321" s="65" t="str">
        <f>IFERROR(VLOOKUP(Tabel1[[#This Row],[Üürnik]],'Lepingu lisa'!$AW$3:$AX$22,2,FALSE),"")</f>
        <v>PALDISKI MNT _03</v>
      </c>
      <c r="M321" s="65" t="str">
        <f>IFERROR(VLOOKUP(Tabel1[[#This Row],[Jaotus]],Tabelid!L:M,2,FALSE),"")</f>
        <v>NONE</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3">
      <c r="A322" s="24" t="s">
        <v>64</v>
      </c>
      <c r="B322" s="26" t="s">
        <v>571</v>
      </c>
      <c r="C322" s="24" t="s">
        <v>202</v>
      </c>
      <c r="D322" s="24" t="s">
        <v>205</v>
      </c>
      <c r="E322" s="24" t="s">
        <v>11</v>
      </c>
      <c r="F322" s="68">
        <v>15.7</v>
      </c>
      <c r="G322" s="68"/>
      <c r="H322" s="24"/>
      <c r="I322" s="65" t="str">
        <f>LEFT(Tabel1[[#This Row],[Ruumi tüüp (TALO Tüüpruumide nimestik)]],2)</f>
        <v>21</v>
      </c>
      <c r="J322" s="25" t="s">
        <v>190</v>
      </c>
      <c r="K322" s="24" t="s">
        <v>251</v>
      </c>
      <c r="L322" s="65" t="str">
        <f>IFERROR(VLOOKUP(Tabel1[[#This Row],[Üürnik]],'Lepingu lisa'!$AW$3:$AX$22,2,FALSE),"")</f>
        <v>PALDISKI MNT _03</v>
      </c>
      <c r="M322" s="65" t="str">
        <f>IFERROR(VLOOKUP(Tabel1[[#This Row],[Jaotus]],Tabelid!L:M,2,FALSE),"")</f>
        <v>NONE</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3">
      <c r="A323" s="24" t="s">
        <v>64</v>
      </c>
      <c r="B323" s="26" t="s">
        <v>572</v>
      </c>
      <c r="C323" s="24" t="s">
        <v>202</v>
      </c>
      <c r="D323" s="24" t="s">
        <v>205</v>
      </c>
      <c r="E323" s="24" t="s">
        <v>11</v>
      </c>
      <c r="F323" s="68">
        <v>15.6</v>
      </c>
      <c r="G323" s="68"/>
      <c r="H323" s="24"/>
      <c r="I323" s="65" t="str">
        <f>LEFT(Tabel1[[#This Row],[Ruumi tüüp (TALO Tüüpruumide nimestik)]],2)</f>
        <v>21</v>
      </c>
      <c r="J323" s="25" t="s">
        <v>190</v>
      </c>
      <c r="K323" s="24" t="s">
        <v>251</v>
      </c>
      <c r="L323" s="65" t="str">
        <f>IFERROR(VLOOKUP(Tabel1[[#This Row],[Üürnik]],'Lepingu lisa'!$AW$3:$AX$22,2,FALSE),"")</f>
        <v>PALDISKI MNT _03</v>
      </c>
      <c r="M323" s="65" t="str">
        <f>IFERROR(VLOOKUP(Tabel1[[#This Row],[Jaotus]],Tabelid!L:M,2,FALSE),"")</f>
        <v>NONE</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3">
      <c r="A324" s="24" t="s">
        <v>64</v>
      </c>
      <c r="B324" s="26" t="s">
        <v>573</v>
      </c>
      <c r="C324" s="24" t="s">
        <v>202</v>
      </c>
      <c r="D324" s="24" t="s">
        <v>205</v>
      </c>
      <c r="E324" s="24" t="s">
        <v>11</v>
      </c>
      <c r="F324" s="68">
        <v>13.3</v>
      </c>
      <c r="G324" s="68"/>
      <c r="H324" s="24"/>
      <c r="I324" s="65" t="str">
        <f>LEFT(Tabel1[[#This Row],[Ruumi tüüp (TALO Tüüpruumide nimestik)]],2)</f>
        <v>21</v>
      </c>
      <c r="J324" s="25" t="s">
        <v>190</v>
      </c>
      <c r="K324" s="24" t="s">
        <v>251</v>
      </c>
      <c r="L324" s="65" t="str">
        <f>IFERROR(VLOOKUP(Tabel1[[#This Row],[Üürnik]],'Lepingu lisa'!$AW$3:$AX$22,2,FALSE),"")</f>
        <v>PALDISKI MNT _03</v>
      </c>
      <c r="M324" s="65" t="str">
        <f>IFERROR(VLOOKUP(Tabel1[[#This Row],[Jaotus]],Tabelid!L:M,2,FALSE),"")</f>
        <v>NONE</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3">
      <c r="A325" s="24" t="s">
        <v>64</v>
      </c>
      <c r="B325" s="26" t="s">
        <v>574</v>
      </c>
      <c r="C325" s="24" t="s">
        <v>197</v>
      </c>
      <c r="D325" s="24" t="s">
        <v>91</v>
      </c>
      <c r="E325" s="24" t="s">
        <v>55</v>
      </c>
      <c r="F325" s="68">
        <v>20.8</v>
      </c>
      <c r="G325" s="68"/>
      <c r="H325" s="24"/>
      <c r="I325" s="65" t="str">
        <f>LEFT(Tabel1[[#This Row],[Ruumi tüüp (TALO Tüüpruumide nimestik)]],2)</f>
        <v>96</v>
      </c>
      <c r="J325" s="25"/>
      <c r="K325" s="24"/>
      <c r="L325" s="65" t="str">
        <f>IFERROR(VLOOKUP(Tabel1[[#This Row],[Üürnik]],'Lepingu lisa'!$AW$3:$AX$22,2,FALSE),"")</f>
        <v/>
      </c>
      <c r="M325" s="65"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3">
      <c r="A326" s="24" t="s">
        <v>64</v>
      </c>
      <c r="B326" s="26" t="s">
        <v>575</v>
      </c>
      <c r="C326" s="24" t="s">
        <v>202</v>
      </c>
      <c r="D326" s="24" t="s">
        <v>98</v>
      </c>
      <c r="E326" s="24" t="s">
        <v>11</v>
      </c>
      <c r="F326" s="68">
        <v>22.4</v>
      </c>
      <c r="G326" s="68"/>
      <c r="H326" s="24"/>
      <c r="I326" s="65" t="str">
        <f>LEFT(Tabel1[[#This Row],[Ruumi tüüp (TALO Tüüpruumide nimestik)]],2)</f>
        <v>21</v>
      </c>
      <c r="J326" s="25" t="s">
        <v>190</v>
      </c>
      <c r="K326" s="24" t="s">
        <v>251</v>
      </c>
      <c r="L326" s="65" t="str">
        <f>IFERROR(VLOOKUP(Tabel1[[#This Row],[Üürnik]],'Lepingu lisa'!$AW$3:$AX$22,2,FALSE),"")</f>
        <v>PALDISKI MNT _03</v>
      </c>
      <c r="M326" s="65" t="str">
        <f>IFERROR(VLOOKUP(Tabel1[[#This Row],[Jaotus]],Tabelid!L:M,2,FALSE),"")</f>
        <v>NONE</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3">
      <c r="A327" s="24" t="s">
        <v>64</v>
      </c>
      <c r="B327" s="26" t="s">
        <v>576</v>
      </c>
      <c r="C327" s="24" t="s">
        <v>202</v>
      </c>
      <c r="D327" s="24" t="s">
        <v>80</v>
      </c>
      <c r="E327" s="24" t="s">
        <v>38</v>
      </c>
      <c r="F327" s="68">
        <v>3</v>
      </c>
      <c r="G327" s="68"/>
      <c r="H327" s="24"/>
      <c r="I327" s="65" t="str">
        <f>LEFT(Tabel1[[#This Row],[Ruumi tüüp (TALO Tüüpruumide nimestik)]],2)</f>
        <v>73</v>
      </c>
      <c r="J327" s="25" t="s">
        <v>190</v>
      </c>
      <c r="K327" s="24" t="s">
        <v>251</v>
      </c>
      <c r="L327" s="65" t="str">
        <f>IFERROR(VLOOKUP(Tabel1[[#This Row],[Üürnik]],'Lepingu lisa'!$AW$3:$AX$22,2,FALSE),"")</f>
        <v>PALDISKI MNT _03</v>
      </c>
      <c r="M327" s="65" t="str">
        <f>IFERROR(VLOOKUP(Tabel1[[#This Row],[Jaotus]],Tabelid!L:M,2,FALSE),"")</f>
        <v>NONE</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3">
      <c r="A328" s="24" t="s">
        <v>64</v>
      </c>
      <c r="B328" s="26" t="s">
        <v>577</v>
      </c>
      <c r="C328" s="24" t="s">
        <v>202</v>
      </c>
      <c r="D328" s="24" t="s">
        <v>81</v>
      </c>
      <c r="E328" s="24" t="s">
        <v>52</v>
      </c>
      <c r="F328" s="68">
        <v>99.9</v>
      </c>
      <c r="G328" s="68"/>
      <c r="H328" s="24"/>
      <c r="I328" s="65" t="str">
        <f>LEFT(Tabel1[[#This Row],[Ruumi tüüp (TALO Tüüpruumide nimestik)]],2)</f>
        <v>91</v>
      </c>
      <c r="J328" s="25" t="s">
        <v>190</v>
      </c>
      <c r="K328" s="24" t="s">
        <v>251</v>
      </c>
      <c r="L328" s="65" t="str">
        <f>IFERROR(VLOOKUP(Tabel1[[#This Row],[Üürnik]],'Lepingu lisa'!$AW$3:$AX$22,2,FALSE),"")</f>
        <v>PALDISKI MNT _03</v>
      </c>
      <c r="M328" s="65" t="str">
        <f>IFERROR(VLOOKUP(Tabel1[[#This Row],[Jaotus]],Tabelid!L:M,2,FALSE),"")</f>
        <v>NONE</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3">
      <c r="A329" s="24" t="s">
        <v>64</v>
      </c>
      <c r="B329" s="26" t="s">
        <v>578</v>
      </c>
      <c r="C329" s="24" t="s">
        <v>202</v>
      </c>
      <c r="D329" s="24" t="s">
        <v>87</v>
      </c>
      <c r="E329" s="24" t="s">
        <v>26</v>
      </c>
      <c r="F329" s="68">
        <v>27.8</v>
      </c>
      <c r="G329" s="68"/>
      <c r="H329" s="24"/>
      <c r="I329" s="65" t="str">
        <f>LEFT(Tabel1[[#This Row],[Ruumi tüüp (TALO Tüüpruumide nimestik)]],2)</f>
        <v>48</v>
      </c>
      <c r="J329" s="25" t="s">
        <v>190</v>
      </c>
      <c r="K329" s="24" t="s">
        <v>251</v>
      </c>
      <c r="L329" s="65" t="str">
        <f>IFERROR(VLOOKUP(Tabel1[[#This Row],[Üürnik]],'Lepingu lisa'!$AW$3:$AX$22,2,FALSE),"")</f>
        <v>PALDISKI MNT _03</v>
      </c>
      <c r="M329" s="65" t="str">
        <f>IFERROR(VLOOKUP(Tabel1[[#This Row],[Jaotus]],Tabelid!L:M,2,FALSE),"")</f>
        <v>NONE</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3">
      <c r="A330" s="24" t="s">
        <v>64</v>
      </c>
      <c r="B330" s="26" t="s">
        <v>579</v>
      </c>
      <c r="C330" s="24" t="s">
        <v>197</v>
      </c>
      <c r="D330" s="24" t="s">
        <v>91</v>
      </c>
      <c r="E330" s="24" t="s">
        <v>55</v>
      </c>
      <c r="F330" s="68">
        <v>46.2</v>
      </c>
      <c r="G330" s="68"/>
      <c r="H330" s="24"/>
      <c r="I330" s="65" t="str">
        <f>LEFT(Tabel1[[#This Row],[Ruumi tüüp (TALO Tüüpruumide nimestik)]],2)</f>
        <v>96</v>
      </c>
      <c r="J330" s="25"/>
      <c r="K330" s="24"/>
      <c r="L330" s="65" t="str">
        <f>IFERROR(VLOOKUP(Tabel1[[#This Row],[Üürnik]],'Lepingu lisa'!$AW$3:$AX$22,2,FALSE),"")</f>
        <v/>
      </c>
      <c r="M330" s="65"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3">
      <c r="A331" s="24" t="s">
        <v>64</v>
      </c>
      <c r="B331" s="26" t="s">
        <v>580</v>
      </c>
      <c r="C331" s="24" t="s">
        <v>202</v>
      </c>
      <c r="D331" s="24" t="s">
        <v>89</v>
      </c>
      <c r="E331" s="24" t="s">
        <v>48</v>
      </c>
      <c r="F331" s="68">
        <v>3.9</v>
      </c>
      <c r="G331" s="68"/>
      <c r="H331" s="24"/>
      <c r="I331" s="65" t="str">
        <f>LEFT(Tabel1[[#This Row],[Ruumi tüüp (TALO Tüüpruumide nimestik)]],2)</f>
        <v>86</v>
      </c>
      <c r="J331" s="25" t="s">
        <v>190</v>
      </c>
      <c r="K331" s="24" t="s">
        <v>251</v>
      </c>
      <c r="L331" s="65" t="str">
        <f>IFERROR(VLOOKUP(Tabel1[[#This Row],[Üürnik]],'Lepingu lisa'!$AW$3:$AX$22,2,FALSE),"")</f>
        <v>PALDISKI MNT _03</v>
      </c>
      <c r="M331" s="65" t="str">
        <f>IFERROR(VLOOKUP(Tabel1[[#This Row],[Jaotus]],Tabelid!L:M,2,FALSE),"")</f>
        <v>NONE</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3">
      <c r="A332" s="24" t="s">
        <v>64</v>
      </c>
      <c r="B332" s="26" t="s">
        <v>581</v>
      </c>
      <c r="C332" s="24" t="s">
        <v>202</v>
      </c>
      <c r="D332" s="24" t="s">
        <v>80</v>
      </c>
      <c r="E332" s="24" t="s">
        <v>38</v>
      </c>
      <c r="F332" s="68">
        <v>2.4</v>
      </c>
      <c r="G332" s="68"/>
      <c r="H332" s="24"/>
      <c r="I332" s="65" t="str">
        <f>LEFT(Tabel1[[#This Row],[Ruumi tüüp (TALO Tüüpruumide nimestik)]],2)</f>
        <v>73</v>
      </c>
      <c r="J332" s="25" t="s">
        <v>190</v>
      </c>
      <c r="K332" s="24" t="s">
        <v>251</v>
      </c>
      <c r="L332" s="65" t="str">
        <f>IFERROR(VLOOKUP(Tabel1[[#This Row],[Üürnik]],'Lepingu lisa'!$AW$3:$AX$22,2,FALSE),"")</f>
        <v>PALDISKI MNT _03</v>
      </c>
      <c r="M332" s="65" t="str">
        <f>IFERROR(VLOOKUP(Tabel1[[#This Row],[Jaotus]],Tabelid!L:M,2,FALSE),"")</f>
        <v>NONE</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3">
      <c r="A333" s="24" t="s">
        <v>64</v>
      </c>
      <c r="B333" s="26" t="s">
        <v>582</v>
      </c>
      <c r="C333" s="24" t="s">
        <v>202</v>
      </c>
      <c r="D333" s="24" t="s">
        <v>98</v>
      </c>
      <c r="E333" s="24" t="s">
        <v>11</v>
      </c>
      <c r="F333" s="68">
        <v>18.7</v>
      </c>
      <c r="G333" s="68"/>
      <c r="H333" s="24"/>
      <c r="I333" s="65" t="str">
        <f>LEFT(Tabel1[[#This Row],[Ruumi tüüp (TALO Tüüpruumide nimestik)]],2)</f>
        <v>21</v>
      </c>
      <c r="J333" s="25" t="s">
        <v>190</v>
      </c>
      <c r="K333" s="24" t="s">
        <v>251</v>
      </c>
      <c r="L333" s="65" t="str">
        <f>IFERROR(VLOOKUP(Tabel1[[#This Row],[Üürnik]],'Lepingu lisa'!$AW$3:$AX$22,2,FALSE),"")</f>
        <v>PALDISKI MNT _03</v>
      </c>
      <c r="M333" s="65" t="str">
        <f>IFERROR(VLOOKUP(Tabel1[[#This Row],[Jaotus]],Tabelid!L:M,2,FALSE),"")</f>
        <v>NONE</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3">
      <c r="A334" s="24" t="s">
        <v>64</v>
      </c>
      <c r="B334" s="26" t="s">
        <v>583</v>
      </c>
      <c r="C334" s="24" t="s">
        <v>202</v>
      </c>
      <c r="D334" s="24" t="s">
        <v>81</v>
      </c>
      <c r="E334" s="24" t="s">
        <v>52</v>
      </c>
      <c r="F334" s="68">
        <v>110.3</v>
      </c>
      <c r="G334" s="68"/>
      <c r="H334" s="24"/>
      <c r="I334" s="65" t="str">
        <f>LEFT(Tabel1[[#This Row],[Ruumi tüüp (TALO Tüüpruumide nimestik)]],2)</f>
        <v>91</v>
      </c>
      <c r="J334" s="25" t="s">
        <v>190</v>
      </c>
      <c r="K334" s="24" t="s">
        <v>251</v>
      </c>
      <c r="L334" s="65" t="str">
        <f>IFERROR(VLOOKUP(Tabel1[[#This Row],[Üürnik]],'Lepingu lisa'!$AW$3:$AX$22,2,FALSE),"")</f>
        <v>PALDISKI MNT _03</v>
      </c>
      <c r="M334" s="65" t="str">
        <f>IFERROR(VLOOKUP(Tabel1[[#This Row],[Jaotus]],Tabelid!L:M,2,FALSE),"")</f>
        <v>NONE</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3">
      <c r="A335" s="24" t="s">
        <v>64</v>
      </c>
      <c r="B335" s="26" t="s">
        <v>584</v>
      </c>
      <c r="C335" s="24" t="s">
        <v>202</v>
      </c>
      <c r="D335" s="24" t="s">
        <v>87</v>
      </c>
      <c r="E335" s="24" t="s">
        <v>26</v>
      </c>
      <c r="F335" s="68">
        <v>19.600000000000001</v>
      </c>
      <c r="G335" s="68"/>
      <c r="H335" s="24"/>
      <c r="I335" s="65" t="str">
        <f>LEFT(Tabel1[[#This Row],[Ruumi tüüp (TALO Tüüpruumide nimestik)]],2)</f>
        <v>48</v>
      </c>
      <c r="J335" s="25" t="s">
        <v>190</v>
      </c>
      <c r="K335" s="24" t="s">
        <v>251</v>
      </c>
      <c r="L335" s="65" t="str">
        <f>IFERROR(VLOOKUP(Tabel1[[#This Row],[Üürnik]],'Lepingu lisa'!$AW$3:$AX$22,2,FALSE),"")</f>
        <v>PALDISKI MNT _03</v>
      </c>
      <c r="M335" s="65" t="str">
        <f>IFERROR(VLOOKUP(Tabel1[[#This Row],[Jaotus]],Tabelid!L:M,2,FALSE),"")</f>
        <v>NONE</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3">
      <c r="A336" s="24" t="s">
        <v>64</v>
      </c>
      <c r="B336" s="26" t="s">
        <v>585</v>
      </c>
      <c r="C336" s="24" t="s">
        <v>202</v>
      </c>
      <c r="D336" s="24" t="s">
        <v>78</v>
      </c>
      <c r="E336" s="24" t="s">
        <v>30</v>
      </c>
      <c r="F336" s="68">
        <v>9</v>
      </c>
      <c r="G336" s="68"/>
      <c r="H336" s="24"/>
      <c r="I336" s="65" t="str">
        <f>LEFT(Tabel1[[#This Row],[Ruumi tüüp (TALO Tüüpruumide nimestik)]],2)</f>
        <v>53</v>
      </c>
      <c r="J336" s="25" t="s">
        <v>190</v>
      </c>
      <c r="K336" s="24" t="s">
        <v>251</v>
      </c>
      <c r="L336" s="65" t="str">
        <f>IFERROR(VLOOKUP(Tabel1[[#This Row],[Üürnik]],'Lepingu lisa'!$AW$3:$AX$22,2,FALSE),"")</f>
        <v>PALDISKI MNT _03</v>
      </c>
      <c r="M336" s="65" t="str">
        <f>IFERROR(VLOOKUP(Tabel1[[#This Row],[Jaotus]],Tabelid!L:M,2,FALSE),"")</f>
        <v>NONE</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3">
      <c r="A337" s="24" t="s">
        <v>64</v>
      </c>
      <c r="B337" s="26" t="s">
        <v>586</v>
      </c>
      <c r="C337" s="24" t="s">
        <v>202</v>
      </c>
      <c r="D337" s="24" t="s">
        <v>205</v>
      </c>
      <c r="E337" s="24" t="s">
        <v>11</v>
      </c>
      <c r="F337" s="68">
        <v>16.100000000000001</v>
      </c>
      <c r="G337" s="68"/>
      <c r="H337" s="24"/>
      <c r="I337" s="65" t="str">
        <f>LEFT(Tabel1[[#This Row],[Ruumi tüüp (TALO Tüüpruumide nimestik)]],2)</f>
        <v>21</v>
      </c>
      <c r="J337" s="25" t="s">
        <v>190</v>
      </c>
      <c r="K337" s="24" t="s">
        <v>251</v>
      </c>
      <c r="L337" s="65" t="str">
        <f>IFERROR(VLOOKUP(Tabel1[[#This Row],[Üürnik]],'Lepingu lisa'!$AW$3:$AX$22,2,FALSE),"")</f>
        <v>PALDISKI MNT _03</v>
      </c>
      <c r="M337" s="65" t="str">
        <f>IFERROR(VLOOKUP(Tabel1[[#This Row],[Jaotus]],Tabelid!L:M,2,FALSE),"")</f>
        <v>NONE</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3">
      <c r="A338" s="24" t="s">
        <v>64</v>
      </c>
      <c r="B338" s="26" t="s">
        <v>587</v>
      </c>
      <c r="C338" s="24" t="s">
        <v>164</v>
      </c>
      <c r="D338" s="24" t="s">
        <v>97</v>
      </c>
      <c r="E338" s="24" t="s">
        <v>53</v>
      </c>
      <c r="F338" s="68">
        <v>3.9</v>
      </c>
      <c r="G338" s="68"/>
      <c r="H338" s="24"/>
      <c r="I338" s="65" t="str">
        <f>LEFT(Tabel1[[#This Row],[Ruumi tüüp (TALO Tüüpruumide nimestik)]],2)</f>
        <v>92</v>
      </c>
      <c r="J338" s="25"/>
      <c r="K338" s="24"/>
      <c r="L338" s="65" t="str">
        <f>IFERROR(VLOOKUP(Tabel1[[#This Row],[Üürnik]],'Lepingu lisa'!$AW$3:$AX$22,2,FALSE),"")</f>
        <v/>
      </c>
      <c r="M338" s="65"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3">
      <c r="A339" s="24" t="s">
        <v>64</v>
      </c>
      <c r="B339" s="26" t="s">
        <v>588</v>
      </c>
      <c r="C339" s="24" t="s">
        <v>164</v>
      </c>
      <c r="D339" s="24" t="s">
        <v>97</v>
      </c>
      <c r="E339" s="24" t="s">
        <v>53</v>
      </c>
      <c r="F339" s="68">
        <v>3.6</v>
      </c>
      <c r="G339" s="68"/>
      <c r="H339" s="24"/>
      <c r="I339" s="65" t="str">
        <f>LEFT(Tabel1[[#This Row],[Ruumi tüüp (TALO Tüüpruumide nimestik)]],2)</f>
        <v>92</v>
      </c>
      <c r="J339" s="25"/>
      <c r="K339" s="24"/>
      <c r="L339" s="65" t="str">
        <f>IFERROR(VLOOKUP(Tabel1[[#This Row],[Üürnik]],'Lepingu lisa'!$AW$3:$AX$22,2,FALSE),"")</f>
        <v/>
      </c>
      <c r="M339" s="65"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3">
      <c r="A340" s="24" t="s">
        <v>64</v>
      </c>
      <c r="B340" s="26" t="s">
        <v>589</v>
      </c>
      <c r="C340" s="24" t="s">
        <v>164</v>
      </c>
      <c r="D340" s="24" t="s">
        <v>103</v>
      </c>
      <c r="E340" s="24" t="s">
        <v>53</v>
      </c>
      <c r="F340" s="68">
        <v>5.3</v>
      </c>
      <c r="G340" s="68"/>
      <c r="H340" s="24"/>
      <c r="I340" s="65" t="str">
        <f>LEFT(Tabel1[[#This Row],[Ruumi tüüp (TALO Tüüpruumide nimestik)]],2)</f>
        <v>92</v>
      </c>
      <c r="J340" s="25"/>
      <c r="K340" s="24"/>
      <c r="L340" s="65" t="str">
        <f>IFERROR(VLOOKUP(Tabel1[[#This Row],[Üürnik]],'Lepingu lisa'!$AW$3:$AX$22,2,FALSE),"")</f>
        <v/>
      </c>
      <c r="M340" s="65"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3">
      <c r="A341" s="24" t="s">
        <v>64</v>
      </c>
      <c r="B341" s="26" t="s">
        <v>590</v>
      </c>
      <c r="C341" s="24" t="s">
        <v>164</v>
      </c>
      <c r="D341" s="24" t="s">
        <v>103</v>
      </c>
      <c r="E341" s="24" t="s">
        <v>53</v>
      </c>
      <c r="F341" s="68">
        <v>3.2</v>
      </c>
      <c r="G341" s="68"/>
      <c r="H341" s="24"/>
      <c r="I341" s="65" t="str">
        <f>LEFT(Tabel1[[#This Row],[Ruumi tüüp (TALO Tüüpruumide nimestik)]],2)</f>
        <v>92</v>
      </c>
      <c r="J341" s="25"/>
      <c r="K341" s="24"/>
      <c r="L341" s="65" t="str">
        <f>IFERROR(VLOOKUP(Tabel1[[#This Row],[Üürnik]],'Lepingu lisa'!$AW$3:$AX$22,2,FALSE),"")</f>
        <v/>
      </c>
      <c r="M341" s="65"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3">
      <c r="A342" s="24" t="s">
        <v>64</v>
      </c>
      <c r="B342" s="26" t="s">
        <v>591</v>
      </c>
      <c r="C342" s="24" t="s">
        <v>164</v>
      </c>
      <c r="D342" s="24" t="s">
        <v>103</v>
      </c>
      <c r="E342" s="24" t="s">
        <v>53</v>
      </c>
      <c r="F342" s="68">
        <v>3</v>
      </c>
      <c r="G342" s="68"/>
      <c r="H342" s="24"/>
      <c r="I342" s="65" t="str">
        <f>LEFT(Tabel1[[#This Row],[Ruumi tüüp (TALO Tüüpruumide nimestik)]],2)</f>
        <v>92</v>
      </c>
      <c r="J342" s="25"/>
      <c r="K342" s="24"/>
      <c r="L342" s="65" t="str">
        <f>IFERROR(VLOOKUP(Tabel1[[#This Row],[Üürnik]],'Lepingu lisa'!$AW$3:$AX$22,2,FALSE),"")</f>
        <v/>
      </c>
      <c r="M342" s="65"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3">
      <c r="A343" s="24" t="s">
        <v>64</v>
      </c>
      <c r="B343" s="26" t="s">
        <v>592</v>
      </c>
      <c r="C343" s="24" t="s">
        <v>164</v>
      </c>
      <c r="D343" s="24" t="s">
        <v>103</v>
      </c>
      <c r="E343" s="24" t="s">
        <v>53</v>
      </c>
      <c r="F343" s="68">
        <v>1</v>
      </c>
      <c r="G343" s="68"/>
      <c r="H343" s="24"/>
      <c r="I343" s="65" t="str">
        <f>LEFT(Tabel1[[#This Row],[Ruumi tüüp (TALO Tüüpruumide nimestik)]],2)</f>
        <v>92</v>
      </c>
      <c r="J343" s="25"/>
      <c r="K343" s="24"/>
      <c r="L343" s="65" t="str">
        <f>IFERROR(VLOOKUP(Tabel1[[#This Row],[Üürnik]],'Lepingu lisa'!$AW$3:$AX$22,2,FALSE),"")</f>
        <v/>
      </c>
      <c r="M343" s="65"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3">
      <c r="A344" s="24" t="s">
        <v>64</v>
      </c>
      <c r="B344" s="26" t="s">
        <v>593</v>
      </c>
      <c r="C344" s="24" t="s">
        <v>202</v>
      </c>
      <c r="D344" s="24" t="s">
        <v>205</v>
      </c>
      <c r="E344" s="24" t="s">
        <v>11</v>
      </c>
      <c r="F344" s="68">
        <v>10.6</v>
      </c>
      <c r="G344" s="68"/>
      <c r="H344" s="24"/>
      <c r="I344" s="65" t="str">
        <f>LEFT(Tabel1[[#This Row],[Ruumi tüüp (TALO Tüüpruumide nimestik)]],2)</f>
        <v>21</v>
      </c>
      <c r="J344" s="25" t="s">
        <v>190</v>
      </c>
      <c r="K344" s="24" t="s">
        <v>251</v>
      </c>
      <c r="L344" s="65" t="str">
        <f>IFERROR(VLOOKUP(Tabel1[[#This Row],[Üürnik]],'Lepingu lisa'!$AW$3:$AX$22,2,FALSE),"")</f>
        <v>PALDISKI MNT _03</v>
      </c>
      <c r="M344" s="65" t="str">
        <f>IFERROR(VLOOKUP(Tabel1[[#This Row],[Jaotus]],Tabelid!L:M,2,FALSE),"")</f>
        <v>NONE</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3">
      <c r="A345" s="24"/>
      <c r="B345" s="26"/>
      <c r="C345" s="24"/>
      <c r="D345" s="24"/>
      <c r="E345" s="24"/>
      <c r="F345" s="68"/>
      <c r="G345" s="68"/>
      <c r="H345" s="24"/>
      <c r="I345" s="65" t="str">
        <f>LEFT(Tabel1[[#This Row],[Ruumi tüüp (TALO Tüüpruumide nimestik)]],2)</f>
        <v/>
      </c>
      <c r="J345" s="25"/>
      <c r="K345" s="24"/>
      <c r="L345" s="65" t="str">
        <f>IFERROR(VLOOKUP(Tabel1[[#This Row],[Üürnik]],'Lepingu lisa'!$AW$3:$AX$22,2,FALSE),"")</f>
        <v/>
      </c>
      <c r="M345" s="65"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3">
      <c r="A346" s="24"/>
      <c r="B346" s="26"/>
      <c r="C346" s="24"/>
      <c r="D346" s="24"/>
      <c r="E346" s="24"/>
      <c r="F346" s="68"/>
      <c r="G346" s="68"/>
      <c r="H346" s="24"/>
      <c r="I346" s="65" t="str">
        <f>LEFT(Tabel1[[#This Row],[Ruumi tüüp (TALO Tüüpruumide nimestik)]],2)</f>
        <v/>
      </c>
      <c r="J346" s="25"/>
      <c r="K346" s="24"/>
      <c r="L346" s="65" t="str">
        <f>IFERROR(VLOOKUP(Tabel1[[#This Row],[Üürnik]],'Lepingu lisa'!$AW$3:$AX$22,2,FALSE),"")</f>
        <v/>
      </c>
      <c r="M346" s="65"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3">
      <c r="A347" s="24"/>
      <c r="B347" s="26"/>
      <c r="C347" s="24"/>
      <c r="D347" s="24"/>
      <c r="E347" s="24"/>
      <c r="F347" s="68"/>
      <c r="G347" s="68"/>
      <c r="H347" s="24"/>
      <c r="I347" s="65" t="str">
        <f>LEFT(Tabel1[[#This Row],[Ruumi tüüp (TALO Tüüpruumide nimestik)]],2)</f>
        <v/>
      </c>
      <c r="J347" s="25"/>
      <c r="K347" s="24"/>
      <c r="L347" s="65" t="str">
        <f>IFERROR(VLOOKUP(Tabel1[[#This Row],[Üürnik]],'Lepingu lisa'!$AW$3:$AX$22,2,FALSE),"")</f>
        <v/>
      </c>
      <c r="M347" s="65"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3">
      <c r="A348" s="24"/>
      <c r="B348" s="26"/>
      <c r="C348" s="24"/>
      <c r="D348" s="24"/>
      <c r="E348" s="24"/>
      <c r="F348" s="68"/>
      <c r="G348" s="68"/>
      <c r="H348" s="24"/>
      <c r="I348" s="65" t="str">
        <f>LEFT(Tabel1[[#This Row],[Ruumi tüüp (TALO Tüüpruumide nimestik)]],2)</f>
        <v/>
      </c>
      <c r="J348" s="25"/>
      <c r="K348" s="24"/>
      <c r="L348" s="65" t="str">
        <f>IFERROR(VLOOKUP(Tabel1[[#This Row],[Üürnik]],'Lepingu lisa'!$AW$3:$AX$22,2,FALSE),"")</f>
        <v/>
      </c>
      <c r="M348" s="65"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3">
      <c r="A349" s="24"/>
      <c r="B349" s="26"/>
      <c r="C349" s="24"/>
      <c r="D349" s="24"/>
      <c r="E349" s="24"/>
      <c r="F349" s="68"/>
      <c r="G349" s="68"/>
      <c r="H349" s="24"/>
      <c r="I349" s="65" t="str">
        <f>LEFT(Tabel1[[#This Row],[Ruumi tüüp (TALO Tüüpruumide nimestik)]],2)</f>
        <v/>
      </c>
      <c r="J349" s="25"/>
      <c r="K349" s="24"/>
      <c r="L349" s="65" t="str">
        <f>IFERROR(VLOOKUP(Tabel1[[#This Row],[Üürnik]],'Lepingu lisa'!$AW$3:$AX$22,2,FALSE),"")</f>
        <v/>
      </c>
      <c r="M349" s="65"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3">
      <c r="A350" s="24"/>
      <c r="B350" s="26"/>
      <c r="C350" s="24"/>
      <c r="D350" s="24"/>
      <c r="E350" s="24"/>
      <c r="F350" s="68"/>
      <c r="G350" s="68"/>
      <c r="H350" s="24"/>
      <c r="I350" s="65" t="str">
        <f>LEFT(Tabel1[[#This Row],[Ruumi tüüp (TALO Tüüpruumide nimestik)]],2)</f>
        <v/>
      </c>
      <c r="J350" s="25"/>
      <c r="K350" s="24"/>
      <c r="L350" s="65" t="str">
        <f>IFERROR(VLOOKUP(Tabel1[[#This Row],[Üürnik]],'Lepingu lisa'!$AW$3:$AX$22,2,FALSE),"")</f>
        <v/>
      </c>
      <c r="M350" s="65"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3">
      <c r="A351" s="24"/>
      <c r="B351" s="26"/>
      <c r="C351" s="24"/>
      <c r="D351" s="24"/>
      <c r="E351" s="24"/>
      <c r="F351" s="68"/>
      <c r="G351" s="68"/>
      <c r="H351" s="24"/>
      <c r="I351" s="65" t="str">
        <f>LEFT(Tabel1[[#This Row],[Ruumi tüüp (TALO Tüüpruumide nimestik)]],2)</f>
        <v/>
      </c>
      <c r="J351" s="25"/>
      <c r="K351" s="24"/>
      <c r="L351" s="65" t="str">
        <f>IFERROR(VLOOKUP(Tabel1[[#This Row],[Üürnik]],'Lepingu lisa'!$AW$3:$AX$22,2,FALSE),"")</f>
        <v/>
      </c>
      <c r="M351" s="65"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3">
      <c r="A352" s="24"/>
      <c r="B352" s="26"/>
      <c r="C352" s="24"/>
      <c r="D352" s="24"/>
      <c r="E352" s="24"/>
      <c r="F352" s="68"/>
      <c r="G352" s="68"/>
      <c r="H352" s="24"/>
      <c r="I352" s="65" t="str">
        <f>LEFT(Tabel1[[#This Row],[Ruumi tüüp (TALO Tüüpruumide nimestik)]],2)</f>
        <v/>
      </c>
      <c r="J352" s="25"/>
      <c r="K352" s="24"/>
      <c r="L352" s="65" t="str">
        <f>IFERROR(VLOOKUP(Tabel1[[#This Row],[Üürnik]],'Lepingu lisa'!$AW$3:$AX$22,2,FALSE),"")</f>
        <v/>
      </c>
      <c r="M352" s="65"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3">
      <c r="A353" s="24"/>
      <c r="B353" s="26"/>
      <c r="C353" s="24"/>
      <c r="D353" s="24"/>
      <c r="E353" s="24"/>
      <c r="F353" s="68"/>
      <c r="G353" s="68"/>
      <c r="H353" s="24"/>
      <c r="I353" s="65" t="str">
        <f>LEFT(Tabel1[[#This Row],[Ruumi tüüp (TALO Tüüpruumide nimestik)]],2)</f>
        <v/>
      </c>
      <c r="J353" s="25"/>
      <c r="K353" s="24"/>
      <c r="L353" s="65" t="str">
        <f>IFERROR(VLOOKUP(Tabel1[[#This Row],[Üürnik]],'Lepingu lisa'!$AW$3:$AX$22,2,FALSE),"")</f>
        <v/>
      </c>
      <c r="M353" s="65"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3">
      <c r="A354" s="24"/>
      <c r="B354" s="26"/>
      <c r="C354" s="24"/>
      <c r="D354" s="24"/>
      <c r="E354" s="24"/>
      <c r="F354" s="68"/>
      <c r="G354" s="68"/>
      <c r="H354" s="24"/>
      <c r="I354" s="65" t="str">
        <f>LEFT(Tabel1[[#This Row],[Ruumi tüüp (TALO Tüüpruumide nimestik)]],2)</f>
        <v/>
      </c>
      <c r="J354" s="25"/>
      <c r="K354" s="24"/>
      <c r="L354" s="65" t="str">
        <f>IFERROR(VLOOKUP(Tabel1[[#This Row],[Üürnik]],'Lepingu lisa'!$AW$3:$AX$22,2,FALSE),"")</f>
        <v/>
      </c>
      <c r="M354" s="65"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3">
      <c r="A355" s="24"/>
      <c r="B355" s="26"/>
      <c r="C355" s="24"/>
      <c r="D355" s="24"/>
      <c r="E355" s="24"/>
      <c r="F355" s="68"/>
      <c r="G355" s="68"/>
      <c r="H355" s="24"/>
      <c r="I355" s="65" t="str">
        <f>LEFT(Tabel1[[#This Row],[Ruumi tüüp (TALO Tüüpruumide nimestik)]],2)</f>
        <v/>
      </c>
      <c r="J355" s="25"/>
      <c r="K355" s="24"/>
      <c r="L355" s="65" t="str">
        <f>IFERROR(VLOOKUP(Tabel1[[#This Row],[Üürnik]],'Lepingu lisa'!$AW$3:$AX$22,2,FALSE),"")</f>
        <v/>
      </c>
      <c r="M355" s="65"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3">
      <c r="A356" s="24"/>
      <c r="B356" s="26"/>
      <c r="C356" s="24"/>
      <c r="D356" s="24"/>
      <c r="E356" s="24"/>
      <c r="F356" s="68"/>
      <c r="G356" s="68"/>
      <c r="H356" s="24"/>
      <c r="I356" s="65" t="str">
        <f>LEFT(Tabel1[[#This Row],[Ruumi tüüp (TALO Tüüpruumide nimestik)]],2)</f>
        <v/>
      </c>
      <c r="J356" s="25"/>
      <c r="K356" s="24"/>
      <c r="L356" s="65" t="str">
        <f>IFERROR(VLOOKUP(Tabel1[[#This Row],[Üürnik]],'Lepingu lisa'!$AW$3:$AX$22,2,FALSE),"")</f>
        <v/>
      </c>
      <c r="M356" s="65"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3">
      <c r="A357" s="24"/>
      <c r="B357" s="26"/>
      <c r="C357" s="24"/>
      <c r="D357" s="24"/>
      <c r="E357" s="24"/>
      <c r="F357" s="68"/>
      <c r="G357" s="68"/>
      <c r="H357" s="24"/>
      <c r="I357" s="65" t="str">
        <f>LEFT(Tabel1[[#This Row],[Ruumi tüüp (TALO Tüüpruumide nimestik)]],2)</f>
        <v/>
      </c>
      <c r="J357" s="25"/>
      <c r="K357" s="24"/>
      <c r="L357" s="65" t="str">
        <f>IFERROR(VLOOKUP(Tabel1[[#This Row],[Üürnik]],'Lepingu lisa'!$AW$3:$AX$22,2,FALSE),"")</f>
        <v/>
      </c>
      <c r="M357" s="65"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3">
      <c r="A358" s="24"/>
      <c r="B358" s="26"/>
      <c r="C358" s="24"/>
      <c r="D358" s="24"/>
      <c r="E358" s="24"/>
      <c r="F358" s="68"/>
      <c r="G358" s="68"/>
      <c r="H358" s="24"/>
      <c r="I358" s="65" t="str">
        <f>LEFT(Tabel1[[#This Row],[Ruumi tüüp (TALO Tüüpruumide nimestik)]],2)</f>
        <v/>
      </c>
      <c r="J358" s="25"/>
      <c r="K358" s="24"/>
      <c r="L358" s="65" t="str">
        <f>IFERROR(VLOOKUP(Tabel1[[#This Row],[Üürnik]],'Lepingu lisa'!$AW$3:$AX$22,2,FALSE),"")</f>
        <v/>
      </c>
      <c r="M358" s="65"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3">
      <c r="A359" s="24"/>
      <c r="B359" s="26"/>
      <c r="C359" s="24"/>
      <c r="D359" s="24"/>
      <c r="E359" s="24"/>
      <c r="F359" s="68"/>
      <c r="G359" s="68"/>
      <c r="H359" s="24"/>
      <c r="I359" s="65" t="str">
        <f>LEFT(Tabel1[[#This Row],[Ruumi tüüp (TALO Tüüpruumide nimestik)]],2)</f>
        <v/>
      </c>
      <c r="J359" s="25"/>
      <c r="K359" s="24"/>
      <c r="L359" s="65" t="str">
        <f>IFERROR(VLOOKUP(Tabel1[[#This Row],[Üürnik]],'Lepingu lisa'!$AW$3:$AX$22,2,FALSE),"")</f>
        <v/>
      </c>
      <c r="M359" s="65"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3">
      <c r="A360" s="24"/>
      <c r="B360" s="26"/>
      <c r="C360" s="24"/>
      <c r="D360" s="24"/>
      <c r="E360" s="24"/>
      <c r="F360" s="68"/>
      <c r="G360" s="68"/>
      <c r="H360" s="24"/>
      <c r="I360" s="65" t="str">
        <f>LEFT(Tabel1[[#This Row],[Ruumi tüüp (TALO Tüüpruumide nimestik)]],2)</f>
        <v/>
      </c>
      <c r="J360" s="25"/>
      <c r="K360" s="24"/>
      <c r="L360" s="65" t="str">
        <f>IFERROR(VLOOKUP(Tabel1[[#This Row],[Üürnik]],'Lepingu lisa'!$AW$3:$AX$22,2,FALSE),"")</f>
        <v/>
      </c>
      <c r="M360" s="65"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3">
      <c r="A361" s="24"/>
      <c r="B361" s="26"/>
      <c r="C361" s="24"/>
      <c r="D361" s="24"/>
      <c r="E361" s="24"/>
      <c r="F361" s="68"/>
      <c r="G361" s="68"/>
      <c r="H361" s="24"/>
      <c r="I361" s="65" t="str">
        <f>LEFT(Tabel1[[#This Row],[Ruumi tüüp (TALO Tüüpruumide nimestik)]],2)</f>
        <v/>
      </c>
      <c r="J361" s="25"/>
      <c r="K361" s="24"/>
      <c r="L361" s="65" t="str">
        <f>IFERROR(VLOOKUP(Tabel1[[#This Row],[Üürnik]],'Lepingu lisa'!$AW$3:$AX$22,2,FALSE),"")</f>
        <v/>
      </c>
      <c r="M361" s="65"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3">
      <c r="A362" s="24"/>
      <c r="B362" s="26"/>
      <c r="C362" s="24"/>
      <c r="D362" s="24"/>
      <c r="E362" s="24"/>
      <c r="F362" s="68"/>
      <c r="G362" s="68"/>
      <c r="H362" s="24"/>
      <c r="I362" s="65" t="str">
        <f>LEFT(Tabel1[[#This Row],[Ruumi tüüp (TALO Tüüpruumide nimestik)]],2)</f>
        <v/>
      </c>
      <c r="J362" s="25"/>
      <c r="K362" s="24"/>
      <c r="L362" s="65" t="str">
        <f>IFERROR(VLOOKUP(Tabel1[[#This Row],[Üürnik]],'Lepingu lisa'!$AW$3:$AX$22,2,FALSE),"")</f>
        <v/>
      </c>
      <c r="M362" s="65"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3">
      <c r="A363" s="24"/>
      <c r="B363" s="26"/>
      <c r="C363" s="24"/>
      <c r="D363" s="24"/>
      <c r="E363" s="24"/>
      <c r="F363" s="68"/>
      <c r="G363" s="68"/>
      <c r="H363" s="24"/>
      <c r="I363" s="65" t="str">
        <f>LEFT(Tabel1[[#This Row],[Ruumi tüüp (TALO Tüüpruumide nimestik)]],2)</f>
        <v/>
      </c>
      <c r="J363" s="25"/>
      <c r="K363" s="24"/>
      <c r="L363" s="65" t="str">
        <f>IFERROR(VLOOKUP(Tabel1[[#This Row],[Üürnik]],'Lepingu lisa'!$AW$3:$AX$22,2,FALSE),"")</f>
        <v/>
      </c>
      <c r="M363" s="65"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3">
      <c r="A364" s="24"/>
      <c r="B364" s="26"/>
      <c r="C364" s="24"/>
      <c r="D364" s="24"/>
      <c r="E364" s="24"/>
      <c r="F364" s="68"/>
      <c r="G364" s="68"/>
      <c r="H364" s="24"/>
      <c r="I364" s="65" t="str">
        <f>LEFT(Tabel1[[#This Row],[Ruumi tüüp (TALO Tüüpruumide nimestik)]],2)</f>
        <v/>
      </c>
      <c r="J364" s="25"/>
      <c r="K364" s="24"/>
      <c r="L364" s="65" t="str">
        <f>IFERROR(VLOOKUP(Tabel1[[#This Row],[Üürnik]],'Lepingu lisa'!$AW$3:$AX$22,2,FALSE),"")</f>
        <v/>
      </c>
      <c r="M364" s="65"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3">
      <c r="A365" s="24"/>
      <c r="B365" s="26"/>
      <c r="C365" s="24"/>
      <c r="D365" s="24"/>
      <c r="E365" s="24"/>
      <c r="F365" s="68"/>
      <c r="G365" s="68"/>
      <c r="H365" s="24"/>
      <c r="I365" s="65" t="str">
        <f>LEFT(Tabel1[[#This Row],[Ruumi tüüp (TALO Tüüpruumide nimestik)]],2)</f>
        <v/>
      </c>
      <c r="J365" s="25"/>
      <c r="K365" s="24"/>
      <c r="L365" s="65" t="str">
        <f>IFERROR(VLOOKUP(Tabel1[[#This Row],[Üürnik]],'Lepingu lisa'!$AW$3:$AX$22,2,FALSE),"")</f>
        <v/>
      </c>
      <c r="M365" s="65"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3">
      <c r="A366" s="24"/>
      <c r="B366" s="26"/>
      <c r="C366" s="24"/>
      <c r="D366" s="24"/>
      <c r="E366" s="24"/>
      <c r="F366" s="68"/>
      <c r="G366" s="68"/>
      <c r="H366" s="24"/>
      <c r="I366" s="65" t="str">
        <f>LEFT(Tabel1[[#This Row],[Ruumi tüüp (TALO Tüüpruumide nimestik)]],2)</f>
        <v/>
      </c>
      <c r="J366" s="25"/>
      <c r="K366" s="24"/>
      <c r="L366" s="65" t="str">
        <f>IFERROR(VLOOKUP(Tabel1[[#This Row],[Üürnik]],'Lepingu lisa'!$AW$3:$AX$22,2,FALSE),"")</f>
        <v/>
      </c>
      <c r="M366" s="65"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3">
      <c r="A367" s="24"/>
      <c r="B367" s="26"/>
      <c r="C367" s="24"/>
      <c r="D367" s="24"/>
      <c r="E367" s="24"/>
      <c r="F367" s="68"/>
      <c r="G367" s="68"/>
      <c r="H367" s="24"/>
      <c r="I367" s="65" t="str">
        <f>LEFT(Tabel1[[#This Row],[Ruumi tüüp (TALO Tüüpruumide nimestik)]],2)</f>
        <v/>
      </c>
      <c r="J367" s="25"/>
      <c r="K367" s="24"/>
      <c r="L367" s="65" t="str">
        <f>IFERROR(VLOOKUP(Tabel1[[#This Row],[Üürnik]],'Lepingu lisa'!$AW$3:$AX$22,2,FALSE),"")</f>
        <v/>
      </c>
      <c r="M367" s="65"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3">
      <c r="A368" s="24"/>
      <c r="B368" s="26"/>
      <c r="C368" s="24"/>
      <c r="D368" s="24"/>
      <c r="E368" s="24"/>
      <c r="F368" s="68"/>
      <c r="G368" s="68"/>
      <c r="H368" s="24"/>
      <c r="I368" s="65" t="str">
        <f>LEFT(Tabel1[[#This Row],[Ruumi tüüp (TALO Tüüpruumide nimestik)]],2)</f>
        <v/>
      </c>
      <c r="J368" s="25"/>
      <c r="K368" s="24"/>
      <c r="L368" s="65" t="str">
        <f>IFERROR(VLOOKUP(Tabel1[[#This Row],[Üürnik]],'Lepingu lisa'!$AW$3:$AX$22,2,FALSE),"")</f>
        <v/>
      </c>
      <c r="M368" s="65"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3">
      <c r="A369" s="24"/>
      <c r="B369" s="26"/>
      <c r="C369" s="24"/>
      <c r="D369" s="24"/>
      <c r="E369" s="24"/>
      <c r="F369" s="68"/>
      <c r="G369" s="68"/>
      <c r="H369" s="24"/>
      <c r="I369" s="65" t="str">
        <f>LEFT(Tabel1[[#This Row],[Ruumi tüüp (TALO Tüüpruumide nimestik)]],2)</f>
        <v/>
      </c>
      <c r="J369" s="25"/>
      <c r="K369" s="24"/>
      <c r="L369" s="65" t="str">
        <f>IFERROR(VLOOKUP(Tabel1[[#This Row],[Üürnik]],'Lepingu lisa'!$AW$3:$AX$22,2,FALSE),"")</f>
        <v/>
      </c>
      <c r="M369" s="65"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3">
      <c r="A370" s="24"/>
      <c r="B370" s="26"/>
      <c r="C370" s="24"/>
      <c r="D370" s="24"/>
      <c r="E370" s="24"/>
      <c r="F370" s="68"/>
      <c r="G370" s="68"/>
      <c r="H370" s="24"/>
      <c r="I370" s="65" t="str">
        <f>LEFT(Tabel1[[#This Row],[Ruumi tüüp (TALO Tüüpruumide nimestik)]],2)</f>
        <v/>
      </c>
      <c r="J370" s="25"/>
      <c r="K370" s="24"/>
      <c r="L370" s="65" t="str">
        <f>IFERROR(VLOOKUP(Tabel1[[#This Row],[Üürnik]],'Lepingu lisa'!$AW$3:$AX$22,2,FALSE),"")</f>
        <v/>
      </c>
      <c r="M370" s="65"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3">
      <c r="A371" s="24"/>
      <c r="B371" s="26"/>
      <c r="C371" s="24"/>
      <c r="D371" s="24"/>
      <c r="E371" s="24"/>
      <c r="F371" s="68"/>
      <c r="G371" s="68"/>
      <c r="H371" s="24"/>
      <c r="I371" s="65" t="str">
        <f>LEFT(Tabel1[[#This Row],[Ruumi tüüp (TALO Tüüpruumide nimestik)]],2)</f>
        <v/>
      </c>
      <c r="J371" s="25"/>
      <c r="K371" s="24"/>
      <c r="L371" s="65" t="str">
        <f>IFERROR(VLOOKUP(Tabel1[[#This Row],[Üürnik]],'Lepingu lisa'!$AW$3:$AX$22,2,FALSE),"")</f>
        <v/>
      </c>
      <c r="M371" s="65"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3">
      <c r="A372" s="24"/>
      <c r="B372" s="26"/>
      <c r="C372" s="24"/>
      <c r="D372" s="24"/>
      <c r="E372" s="24"/>
      <c r="F372" s="68"/>
      <c r="G372" s="68"/>
      <c r="H372" s="24"/>
      <c r="I372" s="65" t="str">
        <f>LEFT(Tabel1[[#This Row],[Ruumi tüüp (TALO Tüüpruumide nimestik)]],2)</f>
        <v/>
      </c>
      <c r="J372" s="25"/>
      <c r="K372" s="24"/>
      <c r="L372" s="65" t="str">
        <f>IFERROR(VLOOKUP(Tabel1[[#This Row],[Üürnik]],'Lepingu lisa'!$AW$3:$AX$22,2,FALSE),"")</f>
        <v/>
      </c>
      <c r="M372" s="65"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3">
      <c r="A373" s="24"/>
      <c r="B373" s="26"/>
      <c r="C373" s="24"/>
      <c r="D373" s="24"/>
      <c r="E373" s="24"/>
      <c r="F373" s="68"/>
      <c r="G373" s="68"/>
      <c r="H373" s="24"/>
      <c r="I373" s="65" t="str">
        <f>LEFT(Tabel1[[#This Row],[Ruumi tüüp (TALO Tüüpruumide nimestik)]],2)</f>
        <v/>
      </c>
      <c r="J373" s="25"/>
      <c r="K373" s="24"/>
      <c r="L373" s="65" t="str">
        <f>IFERROR(VLOOKUP(Tabel1[[#This Row],[Üürnik]],'Lepingu lisa'!$AW$3:$AX$22,2,FALSE),"")</f>
        <v/>
      </c>
      <c r="M373" s="65"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3">
      <c r="A374" s="24"/>
      <c r="B374" s="26"/>
      <c r="C374" s="24"/>
      <c r="D374" s="24"/>
      <c r="E374" s="24"/>
      <c r="F374" s="68"/>
      <c r="G374" s="68"/>
      <c r="H374" s="24"/>
      <c r="I374" s="65" t="str">
        <f>LEFT(Tabel1[[#This Row],[Ruumi tüüp (TALO Tüüpruumide nimestik)]],2)</f>
        <v/>
      </c>
      <c r="J374" s="25"/>
      <c r="K374" s="24"/>
      <c r="L374" s="65" t="str">
        <f>IFERROR(VLOOKUP(Tabel1[[#This Row],[Üürnik]],'Lepingu lisa'!$AW$3:$AX$22,2,FALSE),"")</f>
        <v/>
      </c>
      <c r="M374" s="65"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3">
      <c r="A375" s="24"/>
      <c r="B375" s="26"/>
      <c r="C375" s="24"/>
      <c r="D375" s="24"/>
      <c r="E375" s="24"/>
      <c r="F375" s="68"/>
      <c r="G375" s="68"/>
      <c r="H375" s="24"/>
      <c r="I375" s="65" t="str">
        <f>LEFT(Tabel1[[#This Row],[Ruumi tüüp (TALO Tüüpruumide nimestik)]],2)</f>
        <v/>
      </c>
      <c r="J375" s="25"/>
      <c r="K375" s="24"/>
      <c r="L375" s="65" t="str">
        <f>IFERROR(VLOOKUP(Tabel1[[#This Row],[Üürnik]],'Lepingu lisa'!$AW$3:$AX$22,2,FALSE),"")</f>
        <v/>
      </c>
      <c r="M375" s="65"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3">
      <c r="A376" s="24"/>
      <c r="B376" s="26"/>
      <c r="C376" s="24"/>
      <c r="D376" s="24"/>
      <c r="E376" s="24"/>
      <c r="F376" s="68"/>
      <c r="G376" s="68"/>
      <c r="H376" s="24"/>
      <c r="I376" s="65" t="str">
        <f>LEFT(Tabel1[[#This Row],[Ruumi tüüp (TALO Tüüpruumide nimestik)]],2)</f>
        <v/>
      </c>
      <c r="J376" s="25"/>
      <c r="K376" s="24"/>
      <c r="L376" s="65" t="str">
        <f>IFERROR(VLOOKUP(Tabel1[[#This Row],[Üürnik]],'Lepingu lisa'!$AW$3:$AX$22,2,FALSE),"")</f>
        <v/>
      </c>
      <c r="M376" s="65"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3">
      <c r="A377" s="24"/>
      <c r="B377" s="26"/>
      <c r="C377" s="24"/>
      <c r="D377" s="24"/>
      <c r="E377" s="24"/>
      <c r="F377" s="68"/>
      <c r="G377" s="68"/>
      <c r="H377" s="24"/>
      <c r="I377" s="65" t="str">
        <f>LEFT(Tabel1[[#This Row],[Ruumi tüüp (TALO Tüüpruumide nimestik)]],2)</f>
        <v/>
      </c>
      <c r="J377" s="25"/>
      <c r="K377" s="24"/>
      <c r="L377" s="65" t="str">
        <f>IFERROR(VLOOKUP(Tabel1[[#This Row],[Üürnik]],'Lepingu lisa'!$AW$3:$AX$22,2,FALSE),"")</f>
        <v/>
      </c>
      <c r="M377" s="65"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3">
      <c r="A378" s="24"/>
      <c r="B378" s="26"/>
      <c r="C378" s="24"/>
      <c r="D378" s="24"/>
      <c r="E378" s="24"/>
      <c r="F378" s="68"/>
      <c r="G378" s="68"/>
      <c r="H378" s="24"/>
      <c r="I378" s="65" t="str">
        <f>LEFT(Tabel1[[#This Row],[Ruumi tüüp (TALO Tüüpruumide nimestik)]],2)</f>
        <v/>
      </c>
      <c r="J378" s="25"/>
      <c r="K378" s="24"/>
      <c r="L378" s="65" t="str">
        <f>IFERROR(VLOOKUP(Tabel1[[#This Row],[Üürnik]],'Lepingu lisa'!$AW$3:$AX$22,2,FALSE),"")</f>
        <v/>
      </c>
      <c r="M378" s="65"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3">
      <c r="A379" s="24"/>
      <c r="B379" s="26"/>
      <c r="C379" s="24"/>
      <c r="D379" s="24"/>
      <c r="E379" s="24"/>
      <c r="F379" s="68"/>
      <c r="G379" s="68"/>
      <c r="H379" s="24"/>
      <c r="I379" s="65" t="str">
        <f>LEFT(Tabel1[[#This Row],[Ruumi tüüp (TALO Tüüpruumide nimestik)]],2)</f>
        <v/>
      </c>
      <c r="J379" s="25"/>
      <c r="K379" s="24"/>
      <c r="L379" s="65" t="str">
        <f>IFERROR(VLOOKUP(Tabel1[[#This Row],[Üürnik]],'Lepingu lisa'!$AW$3:$AX$22,2,FALSE),"")</f>
        <v/>
      </c>
      <c r="M379" s="65"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3">
      <c r="A380" s="24"/>
      <c r="B380" s="26"/>
      <c r="C380" s="24"/>
      <c r="D380" s="24"/>
      <c r="E380" s="24"/>
      <c r="F380" s="68"/>
      <c r="G380" s="68"/>
      <c r="H380" s="24"/>
      <c r="I380" s="65" t="str">
        <f>LEFT(Tabel1[[#This Row],[Ruumi tüüp (TALO Tüüpruumide nimestik)]],2)</f>
        <v/>
      </c>
      <c r="J380" s="25"/>
      <c r="K380" s="24"/>
      <c r="L380" s="65" t="str">
        <f>IFERROR(VLOOKUP(Tabel1[[#This Row],[Üürnik]],'Lepingu lisa'!$AW$3:$AX$22,2,FALSE),"")</f>
        <v/>
      </c>
      <c r="M380" s="65"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3">
      <c r="A381" s="24"/>
      <c r="B381" s="26"/>
      <c r="C381" s="24"/>
      <c r="D381" s="24"/>
      <c r="E381" s="24"/>
      <c r="F381" s="68"/>
      <c r="G381" s="68"/>
      <c r="H381" s="24"/>
      <c r="I381" s="65" t="str">
        <f>LEFT(Tabel1[[#This Row],[Ruumi tüüp (TALO Tüüpruumide nimestik)]],2)</f>
        <v/>
      </c>
      <c r="J381" s="25"/>
      <c r="K381" s="24"/>
      <c r="L381" s="65" t="str">
        <f>IFERROR(VLOOKUP(Tabel1[[#This Row],[Üürnik]],'Lepingu lisa'!$AW$3:$AX$22,2,FALSE),"")</f>
        <v/>
      </c>
      <c r="M381" s="65"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3">
      <c r="A382" s="24"/>
      <c r="B382" s="26"/>
      <c r="C382" s="24"/>
      <c r="D382" s="24"/>
      <c r="E382" s="24"/>
      <c r="F382" s="68"/>
      <c r="G382" s="68"/>
      <c r="H382" s="24"/>
      <c r="I382" s="65" t="str">
        <f>LEFT(Tabel1[[#This Row],[Ruumi tüüp (TALO Tüüpruumide nimestik)]],2)</f>
        <v/>
      </c>
      <c r="J382" s="25"/>
      <c r="K382" s="24"/>
      <c r="L382" s="65" t="str">
        <f>IFERROR(VLOOKUP(Tabel1[[#This Row],[Üürnik]],'Lepingu lisa'!$AW$3:$AX$22,2,FALSE),"")</f>
        <v/>
      </c>
      <c r="M382" s="65"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3">
      <c r="A383" s="24"/>
      <c r="B383" s="26"/>
      <c r="C383" s="24"/>
      <c r="D383" s="24"/>
      <c r="E383" s="24"/>
      <c r="F383" s="68"/>
      <c r="G383" s="68"/>
      <c r="H383" s="24"/>
      <c r="I383" s="65" t="str">
        <f>LEFT(Tabel1[[#This Row],[Ruumi tüüp (TALO Tüüpruumide nimestik)]],2)</f>
        <v/>
      </c>
      <c r="J383" s="25"/>
      <c r="K383" s="24"/>
      <c r="L383" s="65" t="str">
        <f>IFERROR(VLOOKUP(Tabel1[[#This Row],[Üürnik]],'Lepingu lisa'!$AW$3:$AX$22,2,FALSE),"")</f>
        <v/>
      </c>
      <c r="M383" s="65"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3">
      <c r="A384" s="24"/>
      <c r="B384" s="26"/>
      <c r="C384" s="24"/>
      <c r="D384" s="24"/>
      <c r="E384" s="24"/>
      <c r="F384" s="68"/>
      <c r="G384" s="68"/>
      <c r="H384" s="24"/>
      <c r="I384" s="65" t="str">
        <f>LEFT(Tabel1[[#This Row],[Ruumi tüüp (TALO Tüüpruumide nimestik)]],2)</f>
        <v/>
      </c>
      <c r="J384" s="25"/>
      <c r="K384" s="24"/>
      <c r="L384" s="65" t="str">
        <f>IFERROR(VLOOKUP(Tabel1[[#This Row],[Üürnik]],'Lepingu lisa'!$AW$3:$AX$22,2,FALSE),"")</f>
        <v/>
      </c>
      <c r="M384" s="65"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3">
      <c r="A385" s="24"/>
      <c r="B385" s="26"/>
      <c r="C385" s="24"/>
      <c r="D385" s="24"/>
      <c r="E385" s="24"/>
      <c r="F385" s="68"/>
      <c r="G385" s="68"/>
      <c r="H385" s="24"/>
      <c r="I385" s="65" t="str">
        <f>LEFT(Tabel1[[#This Row],[Ruumi tüüp (TALO Tüüpruumide nimestik)]],2)</f>
        <v/>
      </c>
      <c r="J385" s="25"/>
      <c r="K385" s="24"/>
      <c r="L385" s="65" t="str">
        <f>IFERROR(VLOOKUP(Tabel1[[#This Row],[Üürnik]],'Lepingu lisa'!$AW$3:$AX$22,2,FALSE),"")</f>
        <v/>
      </c>
      <c r="M385" s="65"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3">
      <c r="A386" s="24"/>
      <c r="B386" s="26"/>
      <c r="C386" s="24"/>
      <c r="D386" s="24"/>
      <c r="E386" s="24"/>
      <c r="F386" s="68"/>
      <c r="G386" s="68"/>
      <c r="H386" s="24"/>
      <c r="I386" s="65" t="str">
        <f>LEFT(Tabel1[[#This Row],[Ruumi tüüp (TALO Tüüpruumide nimestik)]],2)</f>
        <v/>
      </c>
      <c r="J386" s="25"/>
      <c r="K386" s="24"/>
      <c r="L386" s="65" t="str">
        <f>IFERROR(VLOOKUP(Tabel1[[#This Row],[Üürnik]],'Lepingu lisa'!$AW$3:$AX$22,2,FALSE),"")</f>
        <v/>
      </c>
      <c r="M386" s="65"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3">
      <c r="A387" s="24"/>
      <c r="B387" s="26"/>
      <c r="C387" s="24"/>
      <c r="D387" s="24"/>
      <c r="E387" s="24"/>
      <c r="F387" s="68"/>
      <c r="G387" s="68"/>
      <c r="H387" s="24"/>
      <c r="I387" s="65" t="str">
        <f>LEFT(Tabel1[[#This Row],[Ruumi tüüp (TALO Tüüpruumide nimestik)]],2)</f>
        <v/>
      </c>
      <c r="J387" s="25"/>
      <c r="K387" s="24"/>
      <c r="L387" s="65" t="str">
        <f>IFERROR(VLOOKUP(Tabel1[[#This Row],[Üürnik]],'Lepingu lisa'!$AW$3:$AX$22,2,FALSE),"")</f>
        <v/>
      </c>
      <c r="M387" s="65"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3">
      <c r="A388" s="24"/>
      <c r="B388" s="26"/>
      <c r="C388" s="24"/>
      <c r="D388" s="24"/>
      <c r="E388" s="24"/>
      <c r="F388" s="68"/>
      <c r="G388" s="68"/>
      <c r="H388" s="24"/>
      <c r="I388" s="65" t="str">
        <f>LEFT(Tabel1[[#This Row],[Ruumi tüüp (TALO Tüüpruumide nimestik)]],2)</f>
        <v/>
      </c>
      <c r="J388" s="25"/>
      <c r="K388" s="24"/>
      <c r="L388" s="65" t="str">
        <f>IFERROR(VLOOKUP(Tabel1[[#This Row],[Üürnik]],'Lepingu lisa'!$AW$3:$AX$22,2,FALSE),"")</f>
        <v/>
      </c>
      <c r="M388" s="65"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3">
      <c r="A389" s="24"/>
      <c r="B389" s="26"/>
      <c r="C389" s="24"/>
      <c r="D389" s="24"/>
      <c r="E389" s="24"/>
      <c r="F389" s="68"/>
      <c r="G389" s="68"/>
      <c r="H389" s="24"/>
      <c r="I389" s="65" t="str">
        <f>LEFT(Tabel1[[#This Row],[Ruumi tüüp (TALO Tüüpruumide nimestik)]],2)</f>
        <v/>
      </c>
      <c r="J389" s="25"/>
      <c r="K389" s="24"/>
      <c r="L389" s="65" t="str">
        <f>IFERROR(VLOOKUP(Tabel1[[#This Row],[Üürnik]],'Lepingu lisa'!$AW$3:$AX$22,2,FALSE),"")</f>
        <v/>
      </c>
      <c r="M389" s="65"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3">
      <c r="A390" s="24"/>
      <c r="B390" s="26"/>
      <c r="C390" s="24"/>
      <c r="D390" s="24"/>
      <c r="E390" s="24"/>
      <c r="F390" s="68"/>
      <c r="G390" s="68"/>
      <c r="H390" s="24"/>
      <c r="I390" s="65" t="str">
        <f>LEFT(Tabel1[[#This Row],[Ruumi tüüp (TALO Tüüpruumide nimestik)]],2)</f>
        <v/>
      </c>
      <c r="J390" s="25"/>
      <c r="K390" s="24"/>
      <c r="L390" s="65" t="str">
        <f>IFERROR(VLOOKUP(Tabel1[[#This Row],[Üürnik]],'Lepingu lisa'!$AW$3:$AX$22,2,FALSE),"")</f>
        <v/>
      </c>
      <c r="M390" s="65"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3">
      <c r="A391" s="24"/>
      <c r="B391" s="26"/>
      <c r="C391" s="24"/>
      <c r="D391" s="24"/>
      <c r="E391" s="24"/>
      <c r="F391" s="68"/>
      <c r="G391" s="68"/>
      <c r="H391" s="24"/>
      <c r="I391" s="65" t="str">
        <f>LEFT(Tabel1[[#This Row],[Ruumi tüüp (TALO Tüüpruumide nimestik)]],2)</f>
        <v/>
      </c>
      <c r="J391" s="25"/>
      <c r="K391" s="24"/>
      <c r="L391" s="65" t="str">
        <f>IFERROR(VLOOKUP(Tabel1[[#This Row],[Üürnik]],'Lepingu lisa'!$AW$3:$AX$22,2,FALSE),"")</f>
        <v/>
      </c>
      <c r="M391" s="65"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3">
      <c r="A392" s="24"/>
      <c r="B392" s="26"/>
      <c r="C392" s="24"/>
      <c r="D392" s="24"/>
      <c r="E392" s="24"/>
      <c r="F392" s="68"/>
      <c r="G392" s="68"/>
      <c r="H392" s="24"/>
      <c r="I392" s="65" t="str">
        <f>LEFT(Tabel1[[#This Row],[Ruumi tüüp (TALO Tüüpruumide nimestik)]],2)</f>
        <v/>
      </c>
      <c r="J392" s="25"/>
      <c r="K392" s="24"/>
      <c r="L392" s="65" t="str">
        <f>IFERROR(VLOOKUP(Tabel1[[#This Row],[Üürnik]],'Lepingu lisa'!$AW$3:$AX$22,2,FALSE),"")</f>
        <v/>
      </c>
      <c r="M392" s="65"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3">
      <c r="A393" s="24"/>
      <c r="B393" s="26"/>
      <c r="C393" s="24"/>
      <c r="D393" s="24"/>
      <c r="E393" s="24"/>
      <c r="F393" s="68"/>
      <c r="G393" s="68"/>
      <c r="H393" s="24"/>
      <c r="I393" s="65" t="str">
        <f>LEFT(Tabel1[[#This Row],[Ruumi tüüp (TALO Tüüpruumide nimestik)]],2)</f>
        <v/>
      </c>
      <c r="J393" s="25"/>
      <c r="K393" s="24"/>
      <c r="L393" s="65" t="str">
        <f>IFERROR(VLOOKUP(Tabel1[[#This Row],[Üürnik]],'Lepingu lisa'!$AW$3:$AX$22,2,FALSE),"")</f>
        <v/>
      </c>
      <c r="M393" s="65"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3">
      <c r="A394" s="24"/>
      <c r="B394" s="26"/>
      <c r="C394" s="24"/>
      <c r="D394" s="24"/>
      <c r="E394" s="24"/>
      <c r="F394" s="68"/>
      <c r="G394" s="68"/>
      <c r="H394" s="24"/>
      <c r="I394" s="65" t="str">
        <f>LEFT(Tabel1[[#This Row],[Ruumi tüüp (TALO Tüüpruumide nimestik)]],2)</f>
        <v/>
      </c>
      <c r="J394" s="25"/>
      <c r="K394" s="24"/>
      <c r="L394" s="65" t="str">
        <f>IFERROR(VLOOKUP(Tabel1[[#This Row],[Üürnik]],'Lepingu lisa'!$AW$3:$AX$22,2,FALSE),"")</f>
        <v/>
      </c>
      <c r="M394" s="65"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3">
      <c r="A395" s="24"/>
      <c r="B395" s="26"/>
      <c r="C395" s="24"/>
      <c r="D395" s="24"/>
      <c r="E395" s="24"/>
      <c r="F395" s="68"/>
      <c r="G395" s="68"/>
      <c r="H395" s="24"/>
      <c r="I395" s="65" t="str">
        <f>LEFT(Tabel1[[#This Row],[Ruumi tüüp (TALO Tüüpruumide nimestik)]],2)</f>
        <v/>
      </c>
      <c r="J395" s="25"/>
      <c r="K395" s="24"/>
      <c r="L395" s="65" t="str">
        <f>IFERROR(VLOOKUP(Tabel1[[#This Row],[Üürnik]],'Lepingu lisa'!$AW$3:$AX$22,2,FALSE),"")</f>
        <v/>
      </c>
      <c r="M395" s="65"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3">
      <c r="A396" s="24"/>
      <c r="B396" s="26"/>
      <c r="C396" s="24"/>
      <c r="D396" s="24"/>
      <c r="E396" s="24"/>
      <c r="F396" s="68"/>
      <c r="G396" s="68"/>
      <c r="H396" s="24"/>
      <c r="I396" s="65" t="str">
        <f>LEFT(Tabel1[[#This Row],[Ruumi tüüp (TALO Tüüpruumide nimestik)]],2)</f>
        <v/>
      </c>
      <c r="J396" s="25"/>
      <c r="K396" s="24"/>
      <c r="L396" s="65" t="str">
        <f>IFERROR(VLOOKUP(Tabel1[[#This Row],[Üürnik]],'Lepingu lisa'!$AW$3:$AX$22,2,FALSE),"")</f>
        <v/>
      </c>
      <c r="M396" s="65"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3">
      <c r="A397" s="24"/>
      <c r="B397" s="26"/>
      <c r="C397" s="24"/>
      <c r="D397" s="24"/>
      <c r="E397" s="24"/>
      <c r="F397" s="68"/>
      <c r="G397" s="68"/>
      <c r="H397" s="24"/>
      <c r="I397" s="65" t="str">
        <f>LEFT(Tabel1[[#This Row],[Ruumi tüüp (TALO Tüüpruumide nimestik)]],2)</f>
        <v/>
      </c>
      <c r="J397" s="25"/>
      <c r="K397" s="24"/>
      <c r="L397" s="65" t="str">
        <f>IFERROR(VLOOKUP(Tabel1[[#This Row],[Üürnik]],'Lepingu lisa'!$AW$3:$AX$22,2,FALSE),"")</f>
        <v/>
      </c>
      <c r="M397" s="65"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3">
      <c r="A398" s="24"/>
      <c r="B398" s="26"/>
      <c r="C398" s="24"/>
      <c r="D398" s="24"/>
      <c r="E398" s="24"/>
      <c r="F398" s="68"/>
      <c r="G398" s="68"/>
      <c r="H398" s="24"/>
      <c r="I398" s="65" t="str">
        <f>LEFT(Tabel1[[#This Row],[Ruumi tüüp (TALO Tüüpruumide nimestik)]],2)</f>
        <v/>
      </c>
      <c r="J398" s="25"/>
      <c r="K398" s="24"/>
      <c r="L398" s="65" t="str">
        <f>IFERROR(VLOOKUP(Tabel1[[#This Row],[Üürnik]],'Lepingu lisa'!$AW$3:$AX$22,2,FALSE),"")</f>
        <v/>
      </c>
      <c r="M398" s="65"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3">
      <c r="A399" s="24"/>
      <c r="B399" s="26"/>
      <c r="C399" s="24"/>
      <c r="D399" s="24"/>
      <c r="E399" s="24"/>
      <c r="F399" s="68"/>
      <c r="G399" s="68"/>
      <c r="H399" s="24"/>
      <c r="I399" s="65" t="str">
        <f>LEFT(Tabel1[[#This Row],[Ruumi tüüp (TALO Tüüpruumide nimestik)]],2)</f>
        <v/>
      </c>
      <c r="J399" s="25"/>
      <c r="K399" s="24"/>
      <c r="L399" s="65" t="str">
        <f>IFERROR(VLOOKUP(Tabel1[[#This Row],[Üürnik]],'Lepingu lisa'!$AW$3:$AX$22,2,FALSE),"")</f>
        <v/>
      </c>
      <c r="M399" s="65"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3">
      <c r="A400" s="24"/>
      <c r="B400" s="26"/>
      <c r="C400" s="24"/>
      <c r="D400" s="24"/>
      <c r="E400" s="24"/>
      <c r="F400" s="68"/>
      <c r="G400" s="68"/>
      <c r="H400" s="24"/>
      <c r="I400" s="65" t="str">
        <f>LEFT(Tabel1[[#This Row],[Ruumi tüüp (TALO Tüüpruumide nimestik)]],2)</f>
        <v/>
      </c>
      <c r="J400" s="25"/>
      <c r="K400" s="24"/>
      <c r="L400" s="65" t="str">
        <f>IFERROR(VLOOKUP(Tabel1[[#This Row],[Üürnik]],'Lepingu lisa'!$AW$3:$AX$22,2,FALSE),"")</f>
        <v/>
      </c>
      <c r="M400" s="65"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3">
      <c r="A401" s="24"/>
      <c r="B401" s="26"/>
      <c r="C401" s="24"/>
      <c r="D401" s="24"/>
      <c r="E401" s="24"/>
      <c r="F401" s="68"/>
      <c r="G401" s="68"/>
      <c r="H401" s="24"/>
      <c r="I401" s="65" t="str">
        <f>LEFT(Tabel1[[#This Row],[Ruumi tüüp (TALO Tüüpruumide nimestik)]],2)</f>
        <v/>
      </c>
      <c r="J401" s="25"/>
      <c r="K401" s="24"/>
      <c r="L401" s="65" t="str">
        <f>IFERROR(VLOOKUP(Tabel1[[#This Row],[Üürnik]],'Lepingu lisa'!$AW$3:$AX$22,2,FALSE),"")</f>
        <v/>
      </c>
      <c r="M401" s="65"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3">
      <c r="A402" s="24"/>
      <c r="B402" s="26"/>
      <c r="C402" s="24"/>
      <c r="D402" s="24"/>
      <c r="E402" s="24"/>
      <c r="F402" s="68"/>
      <c r="G402" s="68"/>
      <c r="H402" s="24"/>
      <c r="I402" s="65" t="str">
        <f>LEFT(Tabel1[[#This Row],[Ruumi tüüp (TALO Tüüpruumide nimestik)]],2)</f>
        <v/>
      </c>
      <c r="J402" s="25"/>
      <c r="K402" s="24"/>
      <c r="L402" s="65" t="str">
        <f>IFERROR(VLOOKUP(Tabel1[[#This Row],[Üürnik]],'Lepingu lisa'!$AW$3:$AX$22,2,FALSE),"")</f>
        <v/>
      </c>
      <c r="M402" s="65"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3">
      <c r="A403" s="24"/>
      <c r="B403" s="26"/>
      <c r="C403" s="24"/>
      <c r="D403" s="24"/>
      <c r="E403" s="24"/>
      <c r="F403" s="68"/>
      <c r="G403" s="68"/>
      <c r="H403" s="24"/>
      <c r="I403" s="65" t="str">
        <f>LEFT(Tabel1[[#This Row],[Ruumi tüüp (TALO Tüüpruumide nimestik)]],2)</f>
        <v/>
      </c>
      <c r="J403" s="25"/>
      <c r="K403" s="24"/>
      <c r="L403" s="65" t="str">
        <f>IFERROR(VLOOKUP(Tabel1[[#This Row],[Üürnik]],'Lepingu lisa'!$AW$3:$AX$22,2,FALSE),"")</f>
        <v/>
      </c>
      <c r="M403" s="65"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3">
      <c r="A404" s="24"/>
      <c r="B404" s="26"/>
      <c r="C404" s="24"/>
      <c r="D404" s="24"/>
      <c r="E404" s="24"/>
      <c r="F404" s="68"/>
      <c r="G404" s="68"/>
      <c r="H404" s="24"/>
      <c r="I404" s="65" t="str">
        <f>LEFT(Tabel1[[#This Row],[Ruumi tüüp (TALO Tüüpruumide nimestik)]],2)</f>
        <v/>
      </c>
      <c r="J404" s="25"/>
      <c r="K404" s="24"/>
      <c r="L404" s="65" t="str">
        <f>IFERROR(VLOOKUP(Tabel1[[#This Row],[Üürnik]],'Lepingu lisa'!$AW$3:$AX$22,2,FALSE),"")</f>
        <v/>
      </c>
      <c r="M404" s="65"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3">
      <c r="A405" s="24"/>
      <c r="B405" s="26"/>
      <c r="C405" s="24"/>
      <c r="D405" s="24"/>
      <c r="E405" s="24"/>
      <c r="F405" s="68"/>
      <c r="G405" s="68"/>
      <c r="H405" s="24"/>
      <c r="I405" s="65" t="str">
        <f>LEFT(Tabel1[[#This Row],[Ruumi tüüp (TALO Tüüpruumide nimestik)]],2)</f>
        <v/>
      </c>
      <c r="J405" s="25"/>
      <c r="K405" s="24"/>
      <c r="L405" s="65" t="str">
        <f>IFERROR(VLOOKUP(Tabel1[[#This Row],[Üürnik]],'Lepingu lisa'!$AW$3:$AX$22,2,FALSE),"")</f>
        <v/>
      </c>
      <c r="M405" s="65"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3">
      <c r="A406" s="24"/>
      <c r="B406" s="26"/>
      <c r="C406" s="24"/>
      <c r="D406" s="24"/>
      <c r="E406" s="24"/>
      <c r="F406" s="68"/>
      <c r="G406" s="68"/>
      <c r="H406" s="24"/>
      <c r="I406" s="65" t="str">
        <f>LEFT(Tabel1[[#This Row],[Ruumi tüüp (TALO Tüüpruumide nimestik)]],2)</f>
        <v/>
      </c>
      <c r="J406" s="25"/>
      <c r="K406" s="24"/>
      <c r="L406" s="65" t="str">
        <f>IFERROR(VLOOKUP(Tabel1[[#This Row],[Üürnik]],'Lepingu lisa'!$AW$3:$AX$22,2,FALSE),"")</f>
        <v/>
      </c>
      <c r="M406" s="65"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3">
      <c r="A407" s="24"/>
      <c r="B407" s="26"/>
      <c r="C407" s="24"/>
      <c r="D407" s="24"/>
      <c r="E407" s="24"/>
      <c r="F407" s="68"/>
      <c r="G407" s="68"/>
      <c r="H407" s="24"/>
      <c r="I407" s="65" t="str">
        <f>LEFT(Tabel1[[#This Row],[Ruumi tüüp (TALO Tüüpruumide nimestik)]],2)</f>
        <v/>
      </c>
      <c r="J407" s="25"/>
      <c r="K407" s="24"/>
      <c r="L407" s="65" t="str">
        <f>IFERROR(VLOOKUP(Tabel1[[#This Row],[Üürnik]],'Lepingu lisa'!$AW$3:$AX$22,2,FALSE),"")</f>
        <v/>
      </c>
      <c r="M407" s="65"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3">
      <c r="A408" s="24"/>
      <c r="B408" s="26"/>
      <c r="C408" s="24"/>
      <c r="D408" s="24"/>
      <c r="E408" s="24"/>
      <c r="F408" s="68"/>
      <c r="G408" s="68"/>
      <c r="H408" s="24"/>
      <c r="I408" s="65" t="str">
        <f>LEFT(Tabel1[[#This Row],[Ruumi tüüp (TALO Tüüpruumide nimestik)]],2)</f>
        <v/>
      </c>
      <c r="J408" s="25"/>
      <c r="K408" s="24"/>
      <c r="L408" s="65" t="str">
        <f>IFERROR(VLOOKUP(Tabel1[[#This Row],[Üürnik]],'Lepingu lisa'!$AW$3:$AX$22,2,FALSE),"")</f>
        <v/>
      </c>
      <c r="M408" s="65"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3">
      <c r="A409" s="24"/>
      <c r="B409" s="26"/>
      <c r="C409" s="24"/>
      <c r="D409" s="24"/>
      <c r="E409" s="24"/>
      <c r="F409" s="68"/>
      <c r="G409" s="68"/>
      <c r="H409" s="24"/>
      <c r="I409" s="65" t="str">
        <f>LEFT(Tabel1[[#This Row],[Ruumi tüüp (TALO Tüüpruumide nimestik)]],2)</f>
        <v/>
      </c>
      <c r="J409" s="25"/>
      <c r="K409" s="24"/>
      <c r="L409" s="65" t="str">
        <f>IFERROR(VLOOKUP(Tabel1[[#This Row],[Üürnik]],'Lepingu lisa'!$AW$3:$AX$22,2,FALSE),"")</f>
        <v/>
      </c>
      <c r="M409" s="65"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3">
      <c r="A410" s="24"/>
      <c r="B410" s="26"/>
      <c r="C410" s="24"/>
      <c r="D410" s="24"/>
      <c r="E410" s="24"/>
      <c r="F410" s="68"/>
      <c r="G410" s="68"/>
      <c r="H410" s="24"/>
      <c r="I410" s="65" t="str">
        <f>LEFT(Tabel1[[#This Row],[Ruumi tüüp (TALO Tüüpruumide nimestik)]],2)</f>
        <v/>
      </c>
      <c r="J410" s="25"/>
      <c r="K410" s="24"/>
      <c r="L410" s="65" t="str">
        <f>IFERROR(VLOOKUP(Tabel1[[#This Row],[Üürnik]],'Lepingu lisa'!$AW$3:$AX$22,2,FALSE),"")</f>
        <v/>
      </c>
      <c r="M410" s="65"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3">
      <c r="A411" s="24"/>
      <c r="B411" s="26"/>
      <c r="C411" s="24"/>
      <c r="D411" s="24"/>
      <c r="E411" s="24"/>
      <c r="F411" s="68"/>
      <c r="G411" s="68"/>
      <c r="H411" s="24"/>
      <c r="I411" s="65" t="str">
        <f>LEFT(Tabel1[[#This Row],[Ruumi tüüp (TALO Tüüpruumide nimestik)]],2)</f>
        <v/>
      </c>
      <c r="J411" s="25"/>
      <c r="K411" s="24"/>
      <c r="L411" s="65" t="str">
        <f>IFERROR(VLOOKUP(Tabel1[[#This Row],[Üürnik]],'Lepingu lisa'!$AW$3:$AX$22,2,FALSE),"")</f>
        <v/>
      </c>
      <c r="M411" s="65"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3">
      <c r="A412" s="24"/>
      <c r="B412" s="26"/>
      <c r="C412" s="24"/>
      <c r="D412" s="24"/>
      <c r="E412" s="24"/>
      <c r="F412" s="68"/>
      <c r="G412" s="68"/>
      <c r="H412" s="24"/>
      <c r="I412" s="65" t="str">
        <f>LEFT(Tabel1[[#This Row],[Ruumi tüüp (TALO Tüüpruumide nimestik)]],2)</f>
        <v/>
      </c>
      <c r="J412" s="25"/>
      <c r="K412" s="24"/>
      <c r="L412" s="65" t="str">
        <f>IFERROR(VLOOKUP(Tabel1[[#This Row],[Üürnik]],'Lepingu lisa'!$AW$3:$AX$22,2,FALSE),"")</f>
        <v/>
      </c>
      <c r="M412" s="65"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3">
      <c r="A413" s="24"/>
      <c r="B413" s="26"/>
      <c r="C413" s="24"/>
      <c r="D413" s="24"/>
      <c r="E413" s="24"/>
      <c r="F413" s="68"/>
      <c r="G413" s="68"/>
      <c r="H413" s="24"/>
      <c r="I413" s="65" t="str">
        <f>LEFT(Tabel1[[#This Row],[Ruumi tüüp (TALO Tüüpruumide nimestik)]],2)</f>
        <v/>
      </c>
      <c r="J413" s="25"/>
      <c r="K413" s="24"/>
      <c r="L413" s="65" t="str">
        <f>IFERROR(VLOOKUP(Tabel1[[#This Row],[Üürnik]],'Lepingu lisa'!$AW$3:$AX$22,2,FALSE),"")</f>
        <v/>
      </c>
      <c r="M413" s="65"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3">
      <c r="A414" s="24"/>
      <c r="B414" s="26"/>
      <c r="C414" s="24"/>
      <c r="D414" s="24"/>
      <c r="E414" s="24"/>
      <c r="F414" s="68"/>
      <c r="G414" s="68"/>
      <c r="H414" s="24"/>
      <c r="I414" s="65" t="str">
        <f>LEFT(Tabel1[[#This Row],[Ruumi tüüp (TALO Tüüpruumide nimestik)]],2)</f>
        <v/>
      </c>
      <c r="J414" s="25"/>
      <c r="K414" s="24"/>
      <c r="L414" s="65" t="str">
        <f>IFERROR(VLOOKUP(Tabel1[[#This Row],[Üürnik]],'Lepingu lisa'!$AW$3:$AX$22,2,FALSE),"")</f>
        <v/>
      </c>
      <c r="M414" s="65"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3">
      <c r="A415" s="24"/>
      <c r="B415" s="26"/>
      <c r="C415" s="24"/>
      <c r="D415" s="24"/>
      <c r="E415" s="24"/>
      <c r="F415" s="68"/>
      <c r="G415" s="68"/>
      <c r="H415" s="24"/>
      <c r="I415" s="65" t="str">
        <f>LEFT(Tabel1[[#This Row],[Ruumi tüüp (TALO Tüüpruumide nimestik)]],2)</f>
        <v/>
      </c>
      <c r="J415" s="25"/>
      <c r="K415" s="24"/>
      <c r="L415" s="65" t="str">
        <f>IFERROR(VLOOKUP(Tabel1[[#This Row],[Üürnik]],'Lepingu lisa'!$AW$3:$AX$22,2,FALSE),"")</f>
        <v/>
      </c>
      <c r="M415" s="65"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3">
      <c r="A416" s="24"/>
      <c r="B416" s="26"/>
      <c r="C416" s="24"/>
      <c r="D416" s="24"/>
      <c r="E416" s="24"/>
      <c r="F416" s="68"/>
      <c r="G416" s="68"/>
      <c r="H416" s="24"/>
      <c r="I416" s="65" t="str">
        <f>LEFT(Tabel1[[#This Row],[Ruumi tüüp (TALO Tüüpruumide nimestik)]],2)</f>
        <v/>
      </c>
      <c r="J416" s="25"/>
      <c r="K416" s="24"/>
      <c r="L416" s="65" t="str">
        <f>IFERROR(VLOOKUP(Tabel1[[#This Row],[Üürnik]],'Lepingu lisa'!$AW$3:$AX$22,2,FALSE),"")</f>
        <v/>
      </c>
      <c r="M416" s="65"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3">
      <c r="A417" s="24"/>
      <c r="B417" s="26"/>
      <c r="C417" s="24"/>
      <c r="D417" s="24"/>
      <c r="E417" s="24"/>
      <c r="F417" s="68"/>
      <c r="G417" s="68"/>
      <c r="H417" s="24"/>
      <c r="I417" s="65" t="str">
        <f>LEFT(Tabel1[[#This Row],[Ruumi tüüp (TALO Tüüpruumide nimestik)]],2)</f>
        <v/>
      </c>
      <c r="J417" s="25"/>
      <c r="K417" s="24"/>
      <c r="L417" s="65" t="str">
        <f>IFERROR(VLOOKUP(Tabel1[[#This Row],[Üürnik]],'Lepingu lisa'!$AW$3:$AX$22,2,FALSE),"")</f>
        <v/>
      </c>
      <c r="M417" s="65"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3">
      <c r="A418" s="24"/>
      <c r="B418" s="26"/>
      <c r="C418" s="24"/>
      <c r="D418" s="24"/>
      <c r="E418" s="24"/>
      <c r="F418" s="68"/>
      <c r="G418" s="68"/>
      <c r="H418" s="24"/>
      <c r="I418" s="65" t="str">
        <f>LEFT(Tabel1[[#This Row],[Ruumi tüüp (TALO Tüüpruumide nimestik)]],2)</f>
        <v/>
      </c>
      <c r="J418" s="25"/>
      <c r="K418" s="24"/>
      <c r="L418" s="65" t="str">
        <f>IFERROR(VLOOKUP(Tabel1[[#This Row],[Üürnik]],'Lepingu lisa'!$AW$3:$AX$22,2,FALSE),"")</f>
        <v/>
      </c>
      <c r="M418" s="65"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3">
      <c r="A419" s="24"/>
      <c r="B419" s="26"/>
      <c r="C419" s="24"/>
      <c r="D419" s="24"/>
      <c r="E419" s="24"/>
      <c r="F419" s="68"/>
      <c r="G419" s="68"/>
      <c r="H419" s="24"/>
      <c r="I419" s="65" t="str">
        <f>LEFT(Tabel1[[#This Row],[Ruumi tüüp (TALO Tüüpruumide nimestik)]],2)</f>
        <v/>
      </c>
      <c r="J419" s="25"/>
      <c r="K419" s="24"/>
      <c r="L419" s="65" t="str">
        <f>IFERROR(VLOOKUP(Tabel1[[#This Row],[Üürnik]],'Lepingu lisa'!$AW$3:$AX$22,2,FALSE),"")</f>
        <v/>
      </c>
      <c r="M419" s="65"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3">
      <c r="A420" s="24"/>
      <c r="B420" s="26"/>
      <c r="C420" s="24"/>
      <c r="D420" s="24"/>
      <c r="E420" s="24"/>
      <c r="F420" s="68"/>
      <c r="G420" s="68"/>
      <c r="H420" s="24"/>
      <c r="I420" s="65" t="str">
        <f>LEFT(Tabel1[[#This Row],[Ruumi tüüp (TALO Tüüpruumide nimestik)]],2)</f>
        <v/>
      </c>
      <c r="J420" s="25"/>
      <c r="K420" s="24"/>
      <c r="L420" s="65" t="str">
        <f>IFERROR(VLOOKUP(Tabel1[[#This Row],[Üürnik]],'Lepingu lisa'!$AW$3:$AX$22,2,FALSE),"")</f>
        <v/>
      </c>
      <c r="M420" s="65"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3">
      <c r="A421" s="24"/>
      <c r="B421" s="26"/>
      <c r="C421" s="24"/>
      <c r="D421" s="24"/>
      <c r="E421" s="24"/>
      <c r="F421" s="68"/>
      <c r="G421" s="68"/>
      <c r="H421" s="24"/>
      <c r="I421" s="65" t="str">
        <f>LEFT(Tabel1[[#This Row],[Ruumi tüüp (TALO Tüüpruumide nimestik)]],2)</f>
        <v/>
      </c>
      <c r="J421" s="25"/>
      <c r="K421" s="24"/>
      <c r="L421" s="65" t="str">
        <f>IFERROR(VLOOKUP(Tabel1[[#This Row],[Üürnik]],'Lepingu lisa'!$AW$3:$AX$22,2,FALSE),"")</f>
        <v/>
      </c>
      <c r="M421" s="65"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3">
      <c r="A422" s="24"/>
      <c r="B422" s="26"/>
      <c r="C422" s="24"/>
      <c r="D422" s="24"/>
      <c r="E422" s="24"/>
      <c r="F422" s="68"/>
      <c r="G422" s="68"/>
      <c r="H422" s="24"/>
      <c r="I422" s="65" t="str">
        <f>LEFT(Tabel1[[#This Row],[Ruumi tüüp (TALO Tüüpruumide nimestik)]],2)</f>
        <v/>
      </c>
      <c r="J422" s="25"/>
      <c r="K422" s="24"/>
      <c r="L422" s="65" t="str">
        <f>IFERROR(VLOOKUP(Tabel1[[#This Row],[Üürnik]],'Lepingu lisa'!$AW$3:$AX$22,2,FALSE),"")</f>
        <v/>
      </c>
      <c r="M422" s="65"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3">
      <c r="A423" s="24"/>
      <c r="B423" s="26"/>
      <c r="C423" s="24"/>
      <c r="D423" s="24"/>
      <c r="E423" s="24"/>
      <c r="F423" s="68"/>
      <c r="G423" s="68"/>
      <c r="H423" s="24"/>
      <c r="I423" s="65" t="str">
        <f>LEFT(Tabel1[[#This Row],[Ruumi tüüp (TALO Tüüpruumide nimestik)]],2)</f>
        <v/>
      </c>
      <c r="J423" s="25"/>
      <c r="K423" s="24"/>
      <c r="L423" s="65" t="str">
        <f>IFERROR(VLOOKUP(Tabel1[[#This Row],[Üürnik]],'Lepingu lisa'!$AW$3:$AX$22,2,FALSE),"")</f>
        <v/>
      </c>
      <c r="M423" s="65"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3">
      <c r="A424" s="24"/>
      <c r="B424" s="26"/>
      <c r="C424" s="24"/>
      <c r="D424" s="24"/>
      <c r="E424" s="24"/>
      <c r="F424" s="68"/>
      <c r="G424" s="68"/>
      <c r="H424" s="24"/>
      <c r="I424" s="65" t="str">
        <f>LEFT(Tabel1[[#This Row],[Ruumi tüüp (TALO Tüüpruumide nimestik)]],2)</f>
        <v/>
      </c>
      <c r="J424" s="25"/>
      <c r="K424" s="24"/>
      <c r="L424" s="65" t="str">
        <f>IFERROR(VLOOKUP(Tabel1[[#This Row],[Üürnik]],'Lepingu lisa'!$AW$3:$AX$22,2,FALSE),"")</f>
        <v/>
      </c>
      <c r="M424" s="65"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3">
      <c r="A425" s="24"/>
      <c r="B425" s="26"/>
      <c r="C425" s="24"/>
      <c r="D425" s="24"/>
      <c r="E425" s="24"/>
      <c r="F425" s="68"/>
      <c r="G425" s="68"/>
      <c r="H425" s="24"/>
      <c r="I425" s="65" t="str">
        <f>LEFT(Tabel1[[#This Row],[Ruumi tüüp (TALO Tüüpruumide nimestik)]],2)</f>
        <v/>
      </c>
      <c r="J425" s="25"/>
      <c r="K425" s="24"/>
      <c r="L425" s="65" t="str">
        <f>IFERROR(VLOOKUP(Tabel1[[#This Row],[Üürnik]],'Lepingu lisa'!$AW$3:$AX$22,2,FALSE),"")</f>
        <v/>
      </c>
      <c r="M425" s="65"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3">
      <c r="A426" s="24"/>
      <c r="B426" s="26"/>
      <c r="C426" s="24"/>
      <c r="D426" s="24"/>
      <c r="E426" s="24"/>
      <c r="F426" s="68"/>
      <c r="G426" s="68"/>
      <c r="H426" s="24"/>
      <c r="I426" s="65" t="str">
        <f>LEFT(Tabel1[[#This Row],[Ruumi tüüp (TALO Tüüpruumide nimestik)]],2)</f>
        <v/>
      </c>
      <c r="J426" s="25"/>
      <c r="K426" s="24"/>
      <c r="L426" s="65" t="str">
        <f>IFERROR(VLOOKUP(Tabel1[[#This Row],[Üürnik]],'Lepingu lisa'!$AW$3:$AX$22,2,FALSE),"")</f>
        <v/>
      </c>
      <c r="M426" s="65"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3">
      <c r="A427" s="24"/>
      <c r="B427" s="26"/>
      <c r="C427" s="24"/>
      <c r="D427" s="24"/>
      <c r="E427" s="24"/>
      <c r="F427" s="68"/>
      <c r="G427" s="68"/>
      <c r="H427" s="24"/>
      <c r="I427" s="65" t="str">
        <f>LEFT(Tabel1[[#This Row],[Ruumi tüüp (TALO Tüüpruumide nimestik)]],2)</f>
        <v/>
      </c>
      <c r="J427" s="25"/>
      <c r="K427" s="24"/>
      <c r="L427" s="65" t="str">
        <f>IFERROR(VLOOKUP(Tabel1[[#This Row],[Üürnik]],'Lepingu lisa'!$AW$3:$AX$22,2,FALSE),"")</f>
        <v/>
      </c>
      <c r="M427" s="65"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3">
      <c r="A428" s="24"/>
      <c r="B428" s="26"/>
      <c r="C428" s="24"/>
      <c r="D428" s="24"/>
      <c r="E428" s="24"/>
      <c r="F428" s="68"/>
      <c r="G428" s="68"/>
      <c r="H428" s="24"/>
      <c r="I428" s="65" t="str">
        <f>LEFT(Tabel1[[#This Row],[Ruumi tüüp (TALO Tüüpruumide nimestik)]],2)</f>
        <v/>
      </c>
      <c r="J428" s="25"/>
      <c r="K428" s="24"/>
      <c r="L428" s="65" t="str">
        <f>IFERROR(VLOOKUP(Tabel1[[#This Row],[Üürnik]],'Lepingu lisa'!$AW$3:$AX$22,2,FALSE),"")</f>
        <v/>
      </c>
      <c r="M428" s="65"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3">
      <c r="A429" s="24"/>
      <c r="B429" s="26"/>
      <c r="C429" s="24"/>
      <c r="D429" s="24"/>
      <c r="E429" s="24"/>
      <c r="F429" s="68"/>
      <c r="G429" s="68"/>
      <c r="H429" s="24"/>
      <c r="I429" s="65" t="str">
        <f>LEFT(Tabel1[[#This Row],[Ruumi tüüp (TALO Tüüpruumide nimestik)]],2)</f>
        <v/>
      </c>
      <c r="J429" s="25"/>
      <c r="K429" s="24"/>
      <c r="L429" s="65" t="str">
        <f>IFERROR(VLOOKUP(Tabel1[[#This Row],[Üürnik]],'Lepingu lisa'!$AW$3:$AX$22,2,FALSE),"")</f>
        <v/>
      </c>
      <c r="M429" s="65"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3">
      <c r="A430" s="24"/>
      <c r="B430" s="26"/>
      <c r="C430" s="24"/>
      <c r="D430" s="24"/>
      <c r="E430" s="24"/>
      <c r="F430" s="68"/>
      <c r="G430" s="68"/>
      <c r="H430" s="24"/>
      <c r="I430" s="65" t="str">
        <f>LEFT(Tabel1[[#This Row],[Ruumi tüüp (TALO Tüüpruumide nimestik)]],2)</f>
        <v/>
      </c>
      <c r="J430" s="25"/>
      <c r="K430" s="24"/>
      <c r="L430" s="65" t="str">
        <f>IFERROR(VLOOKUP(Tabel1[[#This Row],[Üürnik]],'Lepingu lisa'!$AW$3:$AX$22,2,FALSE),"")</f>
        <v/>
      </c>
      <c r="M430" s="65"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3">
      <c r="A431" s="24"/>
      <c r="B431" s="26"/>
      <c r="C431" s="24"/>
      <c r="D431" s="24"/>
      <c r="E431" s="24"/>
      <c r="F431" s="68"/>
      <c r="G431" s="68"/>
      <c r="H431" s="24"/>
      <c r="I431" s="65" t="str">
        <f>LEFT(Tabel1[[#This Row],[Ruumi tüüp (TALO Tüüpruumide nimestik)]],2)</f>
        <v/>
      </c>
      <c r="J431" s="25"/>
      <c r="K431" s="24"/>
      <c r="L431" s="65" t="str">
        <f>IFERROR(VLOOKUP(Tabel1[[#This Row],[Üürnik]],'Lepingu lisa'!$AW$3:$AX$22,2,FALSE),"")</f>
        <v/>
      </c>
      <c r="M431" s="65"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3">
      <c r="A432" s="24"/>
      <c r="B432" s="26"/>
      <c r="C432" s="24"/>
      <c r="D432" s="24"/>
      <c r="E432" s="24"/>
      <c r="F432" s="68"/>
      <c r="G432" s="68"/>
      <c r="H432" s="24"/>
      <c r="I432" s="65" t="str">
        <f>LEFT(Tabel1[[#This Row],[Ruumi tüüp (TALO Tüüpruumide nimestik)]],2)</f>
        <v/>
      </c>
      <c r="J432" s="25"/>
      <c r="K432" s="24"/>
      <c r="L432" s="65" t="str">
        <f>IFERROR(VLOOKUP(Tabel1[[#This Row],[Üürnik]],'Lepingu lisa'!$AW$3:$AX$22,2,FALSE),"")</f>
        <v/>
      </c>
      <c r="M432" s="65"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3">
      <c r="A433" s="24"/>
      <c r="B433" s="26"/>
      <c r="C433" s="24"/>
      <c r="D433" s="24"/>
      <c r="E433" s="24"/>
      <c r="F433" s="68"/>
      <c r="G433" s="68"/>
      <c r="H433" s="24"/>
      <c r="I433" s="65" t="str">
        <f>LEFT(Tabel1[[#This Row],[Ruumi tüüp (TALO Tüüpruumide nimestik)]],2)</f>
        <v/>
      </c>
      <c r="J433" s="25"/>
      <c r="K433" s="24"/>
      <c r="L433" s="65" t="str">
        <f>IFERROR(VLOOKUP(Tabel1[[#This Row],[Üürnik]],'Lepingu lisa'!$AW$3:$AX$22,2,FALSE),"")</f>
        <v/>
      </c>
      <c r="M433" s="65"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3">
      <c r="A434" s="24"/>
      <c r="B434" s="26"/>
      <c r="C434" s="24"/>
      <c r="D434" s="24"/>
      <c r="E434" s="24"/>
      <c r="F434" s="68"/>
      <c r="G434" s="68"/>
      <c r="H434" s="24"/>
      <c r="I434" s="65" t="str">
        <f>LEFT(Tabel1[[#This Row],[Ruumi tüüp (TALO Tüüpruumide nimestik)]],2)</f>
        <v/>
      </c>
      <c r="J434" s="25"/>
      <c r="K434" s="24"/>
      <c r="L434" s="65" t="str">
        <f>IFERROR(VLOOKUP(Tabel1[[#This Row],[Üürnik]],'Lepingu lisa'!$AW$3:$AX$22,2,FALSE),"")</f>
        <v/>
      </c>
      <c r="M434" s="65"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3">
      <c r="A435" s="24"/>
      <c r="B435" s="26"/>
      <c r="C435" s="24"/>
      <c r="D435" s="24"/>
      <c r="E435" s="24"/>
      <c r="F435" s="68"/>
      <c r="G435" s="68"/>
      <c r="H435" s="24"/>
      <c r="I435" s="65" t="str">
        <f>LEFT(Tabel1[[#This Row],[Ruumi tüüp (TALO Tüüpruumide nimestik)]],2)</f>
        <v/>
      </c>
      <c r="J435" s="25"/>
      <c r="K435" s="24"/>
      <c r="L435" s="65" t="str">
        <f>IFERROR(VLOOKUP(Tabel1[[#This Row],[Üürnik]],'Lepingu lisa'!$AW$3:$AX$22,2,FALSE),"")</f>
        <v/>
      </c>
      <c r="M435" s="65"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3">
      <c r="A436" s="24"/>
      <c r="B436" s="26"/>
      <c r="C436" s="24"/>
      <c r="D436" s="24"/>
      <c r="E436" s="24"/>
      <c r="F436" s="68"/>
      <c r="G436" s="68"/>
      <c r="H436" s="24"/>
      <c r="I436" s="65" t="str">
        <f>LEFT(Tabel1[[#This Row],[Ruumi tüüp (TALO Tüüpruumide nimestik)]],2)</f>
        <v/>
      </c>
      <c r="J436" s="25"/>
      <c r="K436" s="24"/>
      <c r="L436" s="65" t="str">
        <f>IFERROR(VLOOKUP(Tabel1[[#This Row],[Üürnik]],'Lepingu lisa'!$AW$3:$AX$22,2,FALSE),"")</f>
        <v/>
      </c>
      <c r="M436" s="65"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3">
      <c r="A437" s="24"/>
      <c r="B437" s="26"/>
      <c r="C437" s="24"/>
      <c r="D437" s="24"/>
      <c r="E437" s="24"/>
      <c r="F437" s="68"/>
      <c r="G437" s="68"/>
      <c r="H437" s="24"/>
      <c r="I437" s="65" t="str">
        <f>LEFT(Tabel1[[#This Row],[Ruumi tüüp (TALO Tüüpruumide nimestik)]],2)</f>
        <v/>
      </c>
      <c r="J437" s="25"/>
      <c r="K437" s="24"/>
      <c r="L437" s="65" t="str">
        <f>IFERROR(VLOOKUP(Tabel1[[#This Row],[Üürnik]],'Lepingu lisa'!$AW$3:$AX$22,2,FALSE),"")</f>
        <v/>
      </c>
      <c r="M437" s="65"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3">
      <c r="A438" s="24"/>
      <c r="B438" s="26"/>
      <c r="C438" s="24"/>
      <c r="D438" s="24"/>
      <c r="E438" s="24"/>
      <c r="F438" s="68"/>
      <c r="G438" s="68"/>
      <c r="H438" s="24"/>
      <c r="I438" s="65" t="str">
        <f>LEFT(Tabel1[[#This Row],[Ruumi tüüp (TALO Tüüpruumide nimestik)]],2)</f>
        <v/>
      </c>
      <c r="J438" s="25"/>
      <c r="K438" s="24"/>
      <c r="L438" s="65" t="str">
        <f>IFERROR(VLOOKUP(Tabel1[[#This Row],[Üürnik]],'Lepingu lisa'!$AW$3:$AX$22,2,FALSE),"")</f>
        <v/>
      </c>
      <c r="M438" s="65"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3">
      <c r="A439" s="24"/>
      <c r="B439" s="26"/>
      <c r="C439" s="24"/>
      <c r="D439" s="24"/>
      <c r="E439" s="24"/>
      <c r="F439" s="68"/>
      <c r="G439" s="68"/>
      <c r="H439" s="24"/>
      <c r="I439" s="65" t="str">
        <f>LEFT(Tabel1[[#This Row],[Ruumi tüüp (TALO Tüüpruumide nimestik)]],2)</f>
        <v/>
      </c>
      <c r="J439" s="25"/>
      <c r="K439" s="24"/>
      <c r="L439" s="65" t="str">
        <f>IFERROR(VLOOKUP(Tabel1[[#This Row],[Üürnik]],'Lepingu lisa'!$AW$3:$AX$22,2,FALSE),"")</f>
        <v/>
      </c>
      <c r="M439" s="65"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3">
      <c r="A440" s="24"/>
      <c r="B440" s="26"/>
      <c r="C440" s="24"/>
      <c r="D440" s="24"/>
      <c r="E440" s="24"/>
      <c r="F440" s="68"/>
      <c r="G440" s="68"/>
      <c r="H440" s="24"/>
      <c r="I440" s="65" t="str">
        <f>LEFT(Tabel1[[#This Row],[Ruumi tüüp (TALO Tüüpruumide nimestik)]],2)</f>
        <v/>
      </c>
      <c r="J440" s="25"/>
      <c r="K440" s="24"/>
      <c r="L440" s="65" t="str">
        <f>IFERROR(VLOOKUP(Tabel1[[#This Row],[Üürnik]],'Lepingu lisa'!$AW$3:$AX$22,2,FALSE),"")</f>
        <v/>
      </c>
      <c r="M440" s="65"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3">
      <c r="A441" s="24"/>
      <c r="B441" s="26"/>
      <c r="C441" s="24"/>
      <c r="D441" s="24"/>
      <c r="E441" s="24"/>
      <c r="F441" s="68"/>
      <c r="G441" s="68"/>
      <c r="H441" s="24"/>
      <c r="I441" s="65" t="str">
        <f>LEFT(Tabel1[[#This Row],[Ruumi tüüp (TALO Tüüpruumide nimestik)]],2)</f>
        <v/>
      </c>
      <c r="J441" s="25"/>
      <c r="K441" s="24"/>
      <c r="L441" s="65" t="str">
        <f>IFERROR(VLOOKUP(Tabel1[[#This Row],[Üürnik]],'Lepingu lisa'!$AW$3:$AX$22,2,FALSE),"")</f>
        <v/>
      </c>
      <c r="M441" s="65"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3">
      <c r="A442" s="24"/>
      <c r="B442" s="26"/>
      <c r="C442" s="24"/>
      <c r="D442" s="24"/>
      <c r="E442" s="24"/>
      <c r="F442" s="68"/>
      <c r="G442" s="68"/>
      <c r="H442" s="24"/>
      <c r="I442" s="65" t="str">
        <f>LEFT(Tabel1[[#This Row],[Ruumi tüüp (TALO Tüüpruumide nimestik)]],2)</f>
        <v/>
      </c>
      <c r="J442" s="25"/>
      <c r="K442" s="24"/>
      <c r="L442" s="65" t="str">
        <f>IFERROR(VLOOKUP(Tabel1[[#This Row],[Üürnik]],'Lepingu lisa'!$AW$3:$AX$22,2,FALSE),"")</f>
        <v/>
      </c>
      <c r="M442" s="65"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3">
      <c r="A443" s="24"/>
      <c r="B443" s="26"/>
      <c r="C443" s="24"/>
      <c r="D443" s="24"/>
      <c r="E443" s="24"/>
      <c r="F443" s="68"/>
      <c r="G443" s="68"/>
      <c r="H443" s="24"/>
      <c r="I443" s="65" t="str">
        <f>LEFT(Tabel1[[#This Row],[Ruumi tüüp (TALO Tüüpruumide nimestik)]],2)</f>
        <v/>
      </c>
      <c r="J443" s="25"/>
      <c r="K443" s="24"/>
      <c r="L443" s="65" t="str">
        <f>IFERROR(VLOOKUP(Tabel1[[#This Row],[Üürnik]],'Lepingu lisa'!$AW$3:$AX$22,2,FALSE),"")</f>
        <v/>
      </c>
      <c r="M443" s="65"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3">
      <c r="A444" s="24"/>
      <c r="B444" s="26"/>
      <c r="C444" s="24"/>
      <c r="D444" s="24"/>
      <c r="E444" s="24"/>
      <c r="F444" s="68"/>
      <c r="G444" s="68"/>
      <c r="H444" s="24"/>
      <c r="I444" s="65" t="str">
        <f>LEFT(Tabel1[[#This Row],[Ruumi tüüp (TALO Tüüpruumide nimestik)]],2)</f>
        <v/>
      </c>
      <c r="J444" s="25"/>
      <c r="K444" s="24"/>
      <c r="L444" s="65" t="str">
        <f>IFERROR(VLOOKUP(Tabel1[[#This Row],[Üürnik]],'Lepingu lisa'!$AW$3:$AX$22,2,FALSE),"")</f>
        <v/>
      </c>
      <c r="M444" s="65"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3">
      <c r="A445" s="24"/>
      <c r="B445" s="26"/>
      <c r="C445" s="24"/>
      <c r="D445" s="24"/>
      <c r="E445" s="24"/>
      <c r="F445" s="68"/>
      <c r="G445" s="68"/>
      <c r="H445" s="24"/>
      <c r="I445" s="65" t="str">
        <f>LEFT(Tabel1[[#This Row],[Ruumi tüüp (TALO Tüüpruumide nimestik)]],2)</f>
        <v/>
      </c>
      <c r="J445" s="25"/>
      <c r="K445" s="24"/>
      <c r="L445" s="65" t="str">
        <f>IFERROR(VLOOKUP(Tabel1[[#This Row],[Üürnik]],'Lepingu lisa'!$AW$3:$AX$22,2,FALSE),"")</f>
        <v/>
      </c>
      <c r="M445" s="65"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3">
      <c r="A446" s="24"/>
      <c r="B446" s="26"/>
      <c r="C446" s="24"/>
      <c r="D446" s="24"/>
      <c r="E446" s="24"/>
      <c r="F446" s="68"/>
      <c r="G446" s="68"/>
      <c r="H446" s="24"/>
      <c r="I446" s="65" t="str">
        <f>LEFT(Tabel1[[#This Row],[Ruumi tüüp (TALO Tüüpruumide nimestik)]],2)</f>
        <v/>
      </c>
      <c r="J446" s="25"/>
      <c r="K446" s="24"/>
      <c r="L446" s="65" t="str">
        <f>IFERROR(VLOOKUP(Tabel1[[#This Row],[Üürnik]],'Lepingu lisa'!$AW$3:$AX$22,2,FALSE),"")</f>
        <v/>
      </c>
      <c r="M446" s="65"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3">
      <c r="A447" s="24"/>
      <c r="B447" s="26"/>
      <c r="C447" s="24"/>
      <c r="D447" s="24"/>
      <c r="E447" s="24"/>
      <c r="F447" s="68"/>
      <c r="G447" s="68"/>
      <c r="H447" s="24"/>
      <c r="I447" s="65" t="str">
        <f>LEFT(Tabel1[[#This Row],[Ruumi tüüp (TALO Tüüpruumide nimestik)]],2)</f>
        <v/>
      </c>
      <c r="J447" s="25"/>
      <c r="K447" s="24"/>
      <c r="L447" s="65" t="str">
        <f>IFERROR(VLOOKUP(Tabel1[[#This Row],[Üürnik]],'Lepingu lisa'!$AW$3:$AX$22,2,FALSE),"")</f>
        <v/>
      </c>
      <c r="M447" s="65"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3">
      <c r="A448" s="24"/>
      <c r="B448" s="26"/>
      <c r="C448" s="24"/>
      <c r="D448" s="24"/>
      <c r="E448" s="24"/>
      <c r="F448" s="68"/>
      <c r="G448" s="68"/>
      <c r="H448" s="24"/>
      <c r="I448" s="65" t="str">
        <f>LEFT(Tabel1[[#This Row],[Ruumi tüüp (TALO Tüüpruumide nimestik)]],2)</f>
        <v/>
      </c>
      <c r="J448" s="25"/>
      <c r="K448" s="24"/>
      <c r="L448" s="65" t="str">
        <f>IFERROR(VLOOKUP(Tabel1[[#This Row],[Üürnik]],'Lepingu lisa'!$AW$3:$AX$22,2,FALSE),"")</f>
        <v/>
      </c>
      <c r="M448" s="65"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3">
      <c r="A449" s="24"/>
      <c r="B449" s="26"/>
      <c r="C449" s="24"/>
      <c r="D449" s="24"/>
      <c r="E449" s="24"/>
      <c r="F449" s="68"/>
      <c r="G449" s="68"/>
      <c r="H449" s="24"/>
      <c r="I449" s="65" t="str">
        <f>LEFT(Tabel1[[#This Row],[Ruumi tüüp (TALO Tüüpruumide nimestik)]],2)</f>
        <v/>
      </c>
      <c r="J449" s="25"/>
      <c r="K449" s="24"/>
      <c r="L449" s="65" t="str">
        <f>IFERROR(VLOOKUP(Tabel1[[#This Row],[Üürnik]],'Lepingu lisa'!$AW$3:$AX$22,2,FALSE),"")</f>
        <v/>
      </c>
      <c r="M449" s="65"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3">
      <c r="A450" s="24"/>
      <c r="B450" s="26"/>
      <c r="C450" s="24"/>
      <c r="D450" s="24"/>
      <c r="E450" s="24"/>
      <c r="F450" s="68"/>
      <c r="G450" s="68"/>
      <c r="H450" s="24"/>
      <c r="I450" s="65" t="str">
        <f>LEFT(Tabel1[[#This Row],[Ruumi tüüp (TALO Tüüpruumide nimestik)]],2)</f>
        <v/>
      </c>
      <c r="J450" s="25"/>
      <c r="K450" s="24"/>
      <c r="L450" s="65" t="str">
        <f>IFERROR(VLOOKUP(Tabel1[[#This Row],[Üürnik]],'Lepingu lisa'!$AW$3:$AX$22,2,FALSE),"")</f>
        <v/>
      </c>
      <c r="M450" s="65"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3">
      <c r="A451" s="24"/>
      <c r="B451" s="26"/>
      <c r="C451" s="24"/>
      <c r="D451" s="24"/>
      <c r="E451" s="24"/>
      <c r="F451" s="68"/>
      <c r="G451" s="68"/>
      <c r="H451" s="24"/>
      <c r="I451" s="65" t="str">
        <f>LEFT(Tabel1[[#This Row],[Ruumi tüüp (TALO Tüüpruumide nimestik)]],2)</f>
        <v/>
      </c>
      <c r="J451" s="25"/>
      <c r="K451" s="24"/>
      <c r="L451" s="65" t="str">
        <f>IFERROR(VLOOKUP(Tabel1[[#This Row],[Üürnik]],'Lepingu lisa'!$AW$3:$AX$22,2,FALSE),"")</f>
        <v/>
      </c>
      <c r="M451" s="65"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3">
      <c r="A452" s="24"/>
      <c r="B452" s="26"/>
      <c r="C452" s="24"/>
      <c r="D452" s="24"/>
      <c r="E452" s="24"/>
      <c r="F452" s="68"/>
      <c r="G452" s="68"/>
      <c r="H452" s="24"/>
      <c r="I452" s="65" t="str">
        <f>LEFT(Tabel1[[#This Row],[Ruumi tüüp (TALO Tüüpruumide nimestik)]],2)</f>
        <v/>
      </c>
      <c r="J452" s="25"/>
      <c r="K452" s="24"/>
      <c r="L452" s="65" t="str">
        <f>IFERROR(VLOOKUP(Tabel1[[#This Row],[Üürnik]],'Lepingu lisa'!$AW$3:$AX$22,2,FALSE),"")</f>
        <v/>
      </c>
      <c r="M452" s="65"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3">
      <c r="A453" s="24"/>
      <c r="B453" s="26"/>
      <c r="C453" s="24"/>
      <c r="D453" s="24"/>
      <c r="E453" s="24"/>
      <c r="F453" s="68"/>
      <c r="G453" s="68"/>
      <c r="H453" s="24"/>
      <c r="I453" s="65" t="str">
        <f>LEFT(Tabel1[[#This Row],[Ruumi tüüp (TALO Tüüpruumide nimestik)]],2)</f>
        <v/>
      </c>
      <c r="J453" s="25"/>
      <c r="K453" s="24"/>
      <c r="L453" s="65" t="str">
        <f>IFERROR(VLOOKUP(Tabel1[[#This Row],[Üürnik]],'Lepingu lisa'!$AW$3:$AX$22,2,FALSE),"")</f>
        <v/>
      </c>
      <c r="M453" s="65"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3">
      <c r="A454" s="24"/>
      <c r="B454" s="26"/>
      <c r="C454" s="24"/>
      <c r="D454" s="24"/>
      <c r="E454" s="24"/>
      <c r="F454" s="68"/>
      <c r="G454" s="68"/>
      <c r="H454" s="24"/>
      <c r="I454" s="65" t="str">
        <f>LEFT(Tabel1[[#This Row],[Ruumi tüüp (TALO Tüüpruumide nimestik)]],2)</f>
        <v/>
      </c>
      <c r="J454" s="25"/>
      <c r="K454" s="24"/>
      <c r="L454" s="65" t="str">
        <f>IFERROR(VLOOKUP(Tabel1[[#This Row],[Üürnik]],'Lepingu lisa'!$AW$3:$AX$22,2,FALSE),"")</f>
        <v/>
      </c>
      <c r="M454" s="65"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3">
      <c r="A455" s="24"/>
      <c r="B455" s="26"/>
      <c r="C455" s="24"/>
      <c r="D455" s="24"/>
      <c r="E455" s="24"/>
      <c r="F455" s="68"/>
      <c r="G455" s="68"/>
      <c r="H455" s="24"/>
      <c r="I455" s="65" t="str">
        <f>LEFT(Tabel1[[#This Row],[Ruumi tüüp (TALO Tüüpruumide nimestik)]],2)</f>
        <v/>
      </c>
      <c r="J455" s="25"/>
      <c r="K455" s="24"/>
      <c r="L455" s="65" t="str">
        <f>IFERROR(VLOOKUP(Tabel1[[#This Row],[Üürnik]],'Lepingu lisa'!$AW$3:$AX$22,2,FALSE),"")</f>
        <v/>
      </c>
      <c r="M455" s="65"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3">
      <c r="A456" s="24"/>
      <c r="B456" s="26"/>
      <c r="C456" s="24"/>
      <c r="D456" s="24"/>
      <c r="E456" s="24"/>
      <c r="F456" s="68"/>
      <c r="G456" s="68"/>
      <c r="H456" s="24"/>
      <c r="I456" s="65" t="str">
        <f>LEFT(Tabel1[[#This Row],[Ruumi tüüp (TALO Tüüpruumide nimestik)]],2)</f>
        <v/>
      </c>
      <c r="J456" s="25"/>
      <c r="K456" s="24"/>
      <c r="L456" s="65" t="str">
        <f>IFERROR(VLOOKUP(Tabel1[[#This Row],[Üürnik]],'Lepingu lisa'!$AW$3:$AX$22,2,FALSE),"")</f>
        <v/>
      </c>
      <c r="M456" s="65"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3">
      <c r="A457" s="24"/>
      <c r="B457" s="26"/>
      <c r="C457" s="24"/>
      <c r="D457" s="24"/>
      <c r="E457" s="24"/>
      <c r="F457" s="68"/>
      <c r="G457" s="68"/>
      <c r="H457" s="24"/>
      <c r="I457" s="65" t="str">
        <f>LEFT(Tabel1[[#This Row],[Ruumi tüüp (TALO Tüüpruumide nimestik)]],2)</f>
        <v/>
      </c>
      <c r="J457" s="25"/>
      <c r="K457" s="24"/>
      <c r="L457" s="65" t="str">
        <f>IFERROR(VLOOKUP(Tabel1[[#This Row],[Üürnik]],'Lepingu lisa'!$AW$3:$AX$22,2,FALSE),"")</f>
        <v/>
      </c>
      <c r="M457" s="65"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3">
      <c r="A458" s="24"/>
      <c r="B458" s="26"/>
      <c r="C458" s="24"/>
      <c r="D458" s="24"/>
      <c r="E458" s="24"/>
      <c r="F458" s="68"/>
      <c r="G458" s="68"/>
      <c r="H458" s="24"/>
      <c r="I458" s="65" t="str">
        <f>LEFT(Tabel1[[#This Row],[Ruumi tüüp (TALO Tüüpruumide nimestik)]],2)</f>
        <v/>
      </c>
      <c r="J458" s="25"/>
      <c r="K458" s="24"/>
      <c r="L458" s="65" t="str">
        <f>IFERROR(VLOOKUP(Tabel1[[#This Row],[Üürnik]],'Lepingu lisa'!$AW$3:$AX$22,2,FALSE),"")</f>
        <v/>
      </c>
      <c r="M458" s="65"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3">
      <c r="A459" s="24"/>
      <c r="B459" s="26"/>
      <c r="C459" s="24"/>
      <c r="D459" s="24"/>
      <c r="E459" s="24"/>
      <c r="F459" s="68"/>
      <c r="G459" s="68"/>
      <c r="H459" s="24"/>
      <c r="I459" s="65" t="str">
        <f>LEFT(Tabel1[[#This Row],[Ruumi tüüp (TALO Tüüpruumide nimestik)]],2)</f>
        <v/>
      </c>
      <c r="J459" s="25"/>
      <c r="K459" s="24"/>
      <c r="L459" s="65" t="str">
        <f>IFERROR(VLOOKUP(Tabel1[[#This Row],[Üürnik]],'Lepingu lisa'!$AW$3:$AX$22,2,FALSE),"")</f>
        <v/>
      </c>
      <c r="M459" s="65"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3">
      <c r="A460" s="24"/>
      <c r="B460" s="26"/>
      <c r="C460" s="24"/>
      <c r="D460" s="24"/>
      <c r="E460" s="24"/>
      <c r="F460" s="68"/>
      <c r="G460" s="68"/>
      <c r="H460" s="24"/>
      <c r="I460" s="65" t="str">
        <f>LEFT(Tabel1[[#This Row],[Ruumi tüüp (TALO Tüüpruumide nimestik)]],2)</f>
        <v/>
      </c>
      <c r="J460" s="25"/>
      <c r="K460" s="24"/>
      <c r="L460" s="65" t="str">
        <f>IFERROR(VLOOKUP(Tabel1[[#This Row],[Üürnik]],'Lepingu lisa'!$AW$3:$AX$22,2,FALSE),"")</f>
        <v/>
      </c>
      <c r="M460" s="65"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3">
      <c r="A461" s="24"/>
      <c r="B461" s="26"/>
      <c r="C461" s="24"/>
      <c r="D461" s="24"/>
      <c r="E461" s="24"/>
      <c r="F461" s="68"/>
      <c r="G461" s="68"/>
      <c r="H461" s="24"/>
      <c r="I461" s="65" t="str">
        <f>LEFT(Tabel1[[#This Row],[Ruumi tüüp (TALO Tüüpruumide nimestik)]],2)</f>
        <v/>
      </c>
      <c r="J461" s="25"/>
      <c r="K461" s="24"/>
      <c r="L461" s="65" t="str">
        <f>IFERROR(VLOOKUP(Tabel1[[#This Row],[Üürnik]],'Lepingu lisa'!$AW$3:$AX$22,2,FALSE),"")</f>
        <v/>
      </c>
      <c r="M461" s="65"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3">
      <c r="A462" s="24"/>
      <c r="B462" s="26"/>
      <c r="C462" s="24"/>
      <c r="D462" s="24"/>
      <c r="E462" s="24"/>
      <c r="F462" s="68"/>
      <c r="G462" s="68"/>
      <c r="H462" s="24"/>
      <c r="I462" s="65" t="str">
        <f>LEFT(Tabel1[[#This Row],[Ruumi tüüp (TALO Tüüpruumide nimestik)]],2)</f>
        <v/>
      </c>
      <c r="J462" s="25"/>
      <c r="K462" s="24"/>
      <c r="L462" s="65" t="str">
        <f>IFERROR(VLOOKUP(Tabel1[[#This Row],[Üürnik]],'Lepingu lisa'!$AW$3:$AX$22,2,FALSE),"")</f>
        <v/>
      </c>
      <c r="M462" s="65"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3">
      <c r="A463" s="24"/>
      <c r="B463" s="26"/>
      <c r="C463" s="24"/>
      <c r="D463" s="24"/>
      <c r="E463" s="24"/>
      <c r="F463" s="68"/>
      <c r="G463" s="68"/>
      <c r="H463" s="24"/>
      <c r="I463" s="65" t="str">
        <f>LEFT(Tabel1[[#This Row],[Ruumi tüüp (TALO Tüüpruumide nimestik)]],2)</f>
        <v/>
      </c>
      <c r="J463" s="25"/>
      <c r="K463" s="24"/>
      <c r="L463" s="65" t="str">
        <f>IFERROR(VLOOKUP(Tabel1[[#This Row],[Üürnik]],'Lepingu lisa'!$AW$3:$AX$22,2,FALSE),"")</f>
        <v/>
      </c>
      <c r="M463" s="65"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3">
      <c r="A464" s="24"/>
      <c r="B464" s="26"/>
      <c r="C464" s="24"/>
      <c r="D464" s="24"/>
      <c r="E464" s="24"/>
      <c r="F464" s="68"/>
      <c r="G464" s="68"/>
      <c r="H464" s="24"/>
      <c r="I464" s="65" t="str">
        <f>LEFT(Tabel1[[#This Row],[Ruumi tüüp (TALO Tüüpruumide nimestik)]],2)</f>
        <v/>
      </c>
      <c r="J464" s="25"/>
      <c r="K464" s="24"/>
      <c r="L464" s="65" t="str">
        <f>IFERROR(VLOOKUP(Tabel1[[#This Row],[Üürnik]],'Lepingu lisa'!$AW$3:$AX$22,2,FALSE),"")</f>
        <v/>
      </c>
      <c r="M464" s="65"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3">
      <c r="A465" s="24"/>
      <c r="B465" s="26"/>
      <c r="C465" s="24"/>
      <c r="D465" s="24"/>
      <c r="E465" s="24"/>
      <c r="F465" s="68"/>
      <c r="G465" s="68"/>
      <c r="H465" s="24"/>
      <c r="I465" s="65" t="str">
        <f>LEFT(Tabel1[[#This Row],[Ruumi tüüp (TALO Tüüpruumide nimestik)]],2)</f>
        <v/>
      </c>
      <c r="J465" s="25"/>
      <c r="K465" s="24"/>
      <c r="L465" s="65" t="str">
        <f>IFERROR(VLOOKUP(Tabel1[[#This Row],[Üürnik]],'Lepingu lisa'!$AW$3:$AX$22,2,FALSE),"")</f>
        <v/>
      </c>
      <c r="M465" s="65"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3">
      <c r="A466" s="24"/>
      <c r="B466" s="26"/>
      <c r="C466" s="24"/>
      <c r="D466" s="24"/>
      <c r="E466" s="24"/>
      <c r="F466" s="68"/>
      <c r="G466" s="68"/>
      <c r="H466" s="24"/>
      <c r="I466" s="65" t="str">
        <f>LEFT(Tabel1[[#This Row],[Ruumi tüüp (TALO Tüüpruumide nimestik)]],2)</f>
        <v/>
      </c>
      <c r="J466" s="25"/>
      <c r="K466" s="24"/>
      <c r="L466" s="65" t="str">
        <f>IFERROR(VLOOKUP(Tabel1[[#This Row],[Üürnik]],'Lepingu lisa'!$AW$3:$AX$22,2,FALSE),"")</f>
        <v/>
      </c>
      <c r="M466" s="65"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3">
      <c r="A467" s="24"/>
      <c r="B467" s="26"/>
      <c r="C467" s="24"/>
      <c r="D467" s="24"/>
      <c r="E467" s="24"/>
      <c r="F467" s="68"/>
      <c r="G467" s="68"/>
      <c r="H467" s="24"/>
      <c r="I467" s="65" t="str">
        <f>LEFT(Tabel1[[#This Row],[Ruumi tüüp (TALO Tüüpruumide nimestik)]],2)</f>
        <v/>
      </c>
      <c r="J467" s="25"/>
      <c r="K467" s="24"/>
      <c r="L467" s="65" t="str">
        <f>IFERROR(VLOOKUP(Tabel1[[#This Row],[Üürnik]],'Lepingu lisa'!$AW$3:$AX$22,2,FALSE),"")</f>
        <v/>
      </c>
      <c r="M467" s="65"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3">
      <c r="A468" s="24"/>
      <c r="B468" s="26"/>
      <c r="C468" s="24"/>
      <c r="D468" s="24"/>
      <c r="E468" s="24"/>
      <c r="F468" s="68"/>
      <c r="G468" s="68"/>
      <c r="H468" s="24"/>
      <c r="I468" s="65" t="str">
        <f>LEFT(Tabel1[[#This Row],[Ruumi tüüp (TALO Tüüpruumide nimestik)]],2)</f>
        <v/>
      </c>
      <c r="J468" s="25"/>
      <c r="K468" s="24"/>
      <c r="L468" s="65" t="str">
        <f>IFERROR(VLOOKUP(Tabel1[[#This Row],[Üürnik]],'Lepingu lisa'!$AW$3:$AX$22,2,FALSE),"")</f>
        <v/>
      </c>
      <c r="M468" s="65"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3">
      <c r="A469" s="24"/>
      <c r="B469" s="26"/>
      <c r="C469" s="24"/>
      <c r="D469" s="24"/>
      <c r="E469" s="24"/>
      <c r="F469" s="68"/>
      <c r="G469" s="68"/>
      <c r="H469" s="24"/>
      <c r="I469" s="65" t="str">
        <f>LEFT(Tabel1[[#This Row],[Ruumi tüüp (TALO Tüüpruumide nimestik)]],2)</f>
        <v/>
      </c>
      <c r="J469" s="25"/>
      <c r="K469" s="24"/>
      <c r="L469" s="65" t="str">
        <f>IFERROR(VLOOKUP(Tabel1[[#This Row],[Üürnik]],'Lepingu lisa'!$AW$3:$AX$22,2,FALSE),"")</f>
        <v/>
      </c>
      <c r="M469" s="65"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3">
      <c r="A470" s="24"/>
      <c r="B470" s="26"/>
      <c r="C470" s="24"/>
      <c r="D470" s="24"/>
      <c r="E470" s="24"/>
      <c r="F470" s="68"/>
      <c r="G470" s="68"/>
      <c r="H470" s="24"/>
      <c r="I470" s="65" t="str">
        <f>LEFT(Tabel1[[#This Row],[Ruumi tüüp (TALO Tüüpruumide nimestik)]],2)</f>
        <v/>
      </c>
      <c r="J470" s="25"/>
      <c r="K470" s="24"/>
      <c r="L470" s="65" t="str">
        <f>IFERROR(VLOOKUP(Tabel1[[#This Row],[Üürnik]],'Lepingu lisa'!$AW$3:$AX$22,2,FALSE),"")</f>
        <v/>
      </c>
      <c r="M470" s="65"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3">
      <c r="A471" s="24"/>
      <c r="B471" s="26"/>
      <c r="C471" s="24"/>
      <c r="D471" s="24"/>
      <c r="E471" s="24"/>
      <c r="F471" s="68"/>
      <c r="G471" s="68"/>
      <c r="H471" s="24"/>
      <c r="I471" s="65" t="str">
        <f>LEFT(Tabel1[[#This Row],[Ruumi tüüp (TALO Tüüpruumide nimestik)]],2)</f>
        <v/>
      </c>
      <c r="J471" s="25"/>
      <c r="K471" s="24"/>
      <c r="L471" s="65" t="str">
        <f>IFERROR(VLOOKUP(Tabel1[[#This Row],[Üürnik]],'Lepingu lisa'!$AW$3:$AX$22,2,FALSE),"")</f>
        <v/>
      </c>
      <c r="M471" s="65"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3">
      <c r="A472" s="24"/>
      <c r="B472" s="26"/>
      <c r="C472" s="24"/>
      <c r="D472" s="24"/>
      <c r="E472" s="24"/>
      <c r="F472" s="68"/>
      <c r="G472" s="68"/>
      <c r="H472" s="24"/>
      <c r="I472" s="65" t="str">
        <f>LEFT(Tabel1[[#This Row],[Ruumi tüüp (TALO Tüüpruumide nimestik)]],2)</f>
        <v/>
      </c>
      <c r="J472" s="25"/>
      <c r="K472" s="24"/>
      <c r="L472" s="65" t="str">
        <f>IFERROR(VLOOKUP(Tabel1[[#This Row],[Üürnik]],'Lepingu lisa'!$AW$3:$AX$22,2,FALSE),"")</f>
        <v/>
      </c>
      <c r="M472" s="65"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3">
      <c r="A473" s="24"/>
      <c r="B473" s="26"/>
      <c r="C473" s="24"/>
      <c r="D473" s="24"/>
      <c r="E473" s="24"/>
      <c r="F473" s="68"/>
      <c r="G473" s="68"/>
      <c r="H473" s="24"/>
      <c r="I473" s="65" t="str">
        <f>LEFT(Tabel1[[#This Row],[Ruumi tüüp (TALO Tüüpruumide nimestik)]],2)</f>
        <v/>
      </c>
      <c r="J473" s="25"/>
      <c r="K473" s="24"/>
      <c r="L473" s="65" t="str">
        <f>IFERROR(VLOOKUP(Tabel1[[#This Row],[Üürnik]],'Lepingu lisa'!$AW$3:$AX$22,2,FALSE),"")</f>
        <v/>
      </c>
      <c r="M473" s="65"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3">
      <c r="A474" s="24"/>
      <c r="B474" s="26"/>
      <c r="C474" s="24"/>
      <c r="D474" s="24"/>
      <c r="E474" s="24"/>
      <c r="F474" s="68"/>
      <c r="G474" s="68"/>
      <c r="H474" s="24"/>
      <c r="I474" s="65" t="str">
        <f>LEFT(Tabel1[[#This Row],[Ruumi tüüp (TALO Tüüpruumide nimestik)]],2)</f>
        <v/>
      </c>
      <c r="J474" s="25"/>
      <c r="K474" s="24"/>
      <c r="L474" s="65" t="str">
        <f>IFERROR(VLOOKUP(Tabel1[[#This Row],[Üürnik]],'Lepingu lisa'!$AW$3:$AX$22,2,FALSE),"")</f>
        <v/>
      </c>
      <c r="M474" s="65"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3">
      <c r="A475" s="24"/>
      <c r="B475" s="26"/>
      <c r="C475" s="24"/>
      <c r="D475" s="24"/>
      <c r="E475" s="24"/>
      <c r="F475" s="68"/>
      <c r="G475" s="68"/>
      <c r="H475" s="24"/>
      <c r="I475" s="65" t="str">
        <f>LEFT(Tabel1[[#This Row],[Ruumi tüüp (TALO Tüüpruumide nimestik)]],2)</f>
        <v/>
      </c>
      <c r="J475" s="25"/>
      <c r="K475" s="24"/>
      <c r="L475" s="65" t="str">
        <f>IFERROR(VLOOKUP(Tabel1[[#This Row],[Üürnik]],'Lepingu lisa'!$AW$3:$AX$22,2,FALSE),"")</f>
        <v/>
      </c>
      <c r="M475" s="65"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3">
      <c r="A476" s="24"/>
      <c r="B476" s="26"/>
      <c r="C476" s="24"/>
      <c r="D476" s="24"/>
      <c r="E476" s="24"/>
      <c r="F476" s="68"/>
      <c r="G476" s="68"/>
      <c r="H476" s="24"/>
      <c r="I476" s="65" t="str">
        <f>LEFT(Tabel1[[#This Row],[Ruumi tüüp (TALO Tüüpruumide nimestik)]],2)</f>
        <v/>
      </c>
      <c r="J476" s="25"/>
      <c r="K476" s="24"/>
      <c r="L476" s="65" t="str">
        <f>IFERROR(VLOOKUP(Tabel1[[#This Row],[Üürnik]],'Lepingu lisa'!$AW$3:$AX$22,2,FALSE),"")</f>
        <v/>
      </c>
      <c r="M476" s="65"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3">
      <c r="A477" s="24"/>
      <c r="B477" s="26"/>
      <c r="C477" s="24"/>
      <c r="D477" s="24"/>
      <c r="E477" s="24"/>
      <c r="F477" s="68"/>
      <c r="G477" s="68"/>
      <c r="H477" s="24"/>
      <c r="I477" s="65" t="str">
        <f>LEFT(Tabel1[[#This Row],[Ruumi tüüp (TALO Tüüpruumide nimestik)]],2)</f>
        <v/>
      </c>
      <c r="J477" s="25"/>
      <c r="K477" s="24"/>
      <c r="L477" s="65" t="str">
        <f>IFERROR(VLOOKUP(Tabel1[[#This Row],[Üürnik]],'Lepingu lisa'!$AW$3:$AX$22,2,FALSE),"")</f>
        <v/>
      </c>
      <c r="M477" s="65"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3">
      <c r="A478" s="24"/>
      <c r="B478" s="26"/>
      <c r="C478" s="24"/>
      <c r="D478" s="24"/>
      <c r="E478" s="24"/>
      <c r="F478" s="68"/>
      <c r="G478" s="68"/>
      <c r="H478" s="24"/>
      <c r="I478" s="65" t="str">
        <f>LEFT(Tabel1[[#This Row],[Ruumi tüüp (TALO Tüüpruumide nimestik)]],2)</f>
        <v/>
      </c>
      <c r="J478" s="25"/>
      <c r="K478" s="24"/>
      <c r="L478" s="65" t="str">
        <f>IFERROR(VLOOKUP(Tabel1[[#This Row],[Üürnik]],'Lepingu lisa'!$AW$3:$AX$22,2,FALSE),"")</f>
        <v/>
      </c>
      <c r="M478" s="65"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3">
      <c r="A479" s="24"/>
      <c r="B479" s="26"/>
      <c r="C479" s="24"/>
      <c r="D479" s="24"/>
      <c r="E479" s="24"/>
      <c r="F479" s="68"/>
      <c r="G479" s="68"/>
      <c r="H479" s="24"/>
      <c r="I479" s="65" t="str">
        <f>LEFT(Tabel1[[#This Row],[Ruumi tüüp (TALO Tüüpruumide nimestik)]],2)</f>
        <v/>
      </c>
      <c r="J479" s="25"/>
      <c r="K479" s="24"/>
      <c r="L479" s="65" t="str">
        <f>IFERROR(VLOOKUP(Tabel1[[#This Row],[Üürnik]],'Lepingu lisa'!$AW$3:$AX$22,2,FALSE),"")</f>
        <v/>
      </c>
      <c r="M479" s="65"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3">
      <c r="A480" s="24"/>
      <c r="B480" s="26"/>
      <c r="C480" s="24"/>
      <c r="D480" s="24"/>
      <c r="E480" s="24"/>
      <c r="F480" s="68"/>
      <c r="G480" s="68"/>
      <c r="H480" s="24"/>
      <c r="I480" s="65" t="str">
        <f>LEFT(Tabel1[[#This Row],[Ruumi tüüp (TALO Tüüpruumide nimestik)]],2)</f>
        <v/>
      </c>
      <c r="J480" s="25"/>
      <c r="K480" s="24"/>
      <c r="L480" s="65" t="str">
        <f>IFERROR(VLOOKUP(Tabel1[[#This Row],[Üürnik]],'Lepingu lisa'!$AW$3:$AX$22,2,FALSE),"")</f>
        <v/>
      </c>
      <c r="M480" s="65"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3">
      <c r="A481" s="24"/>
      <c r="B481" s="26"/>
      <c r="C481" s="24"/>
      <c r="D481" s="24"/>
      <c r="E481" s="24"/>
      <c r="F481" s="68"/>
      <c r="G481" s="68"/>
      <c r="H481" s="24"/>
      <c r="I481" s="65" t="str">
        <f>LEFT(Tabel1[[#This Row],[Ruumi tüüp (TALO Tüüpruumide nimestik)]],2)</f>
        <v/>
      </c>
      <c r="J481" s="25"/>
      <c r="K481" s="24"/>
      <c r="L481" s="65" t="str">
        <f>IFERROR(VLOOKUP(Tabel1[[#This Row],[Üürnik]],'Lepingu lisa'!$AW$3:$AX$22,2,FALSE),"")</f>
        <v/>
      </c>
      <c r="M481" s="65"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3">
      <c r="A482" s="24"/>
      <c r="B482" s="26"/>
      <c r="C482" s="24"/>
      <c r="D482" s="24"/>
      <c r="E482" s="24"/>
      <c r="F482" s="68"/>
      <c r="G482" s="68"/>
      <c r="H482" s="24"/>
      <c r="I482" s="65" t="str">
        <f>LEFT(Tabel1[[#This Row],[Ruumi tüüp (TALO Tüüpruumide nimestik)]],2)</f>
        <v/>
      </c>
      <c r="J482" s="25"/>
      <c r="K482" s="24"/>
      <c r="L482" s="65" t="str">
        <f>IFERROR(VLOOKUP(Tabel1[[#This Row],[Üürnik]],'Lepingu lisa'!$AW$3:$AX$22,2,FALSE),"")</f>
        <v/>
      </c>
      <c r="M482" s="65"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3">
      <c r="A483" s="24"/>
      <c r="B483" s="26"/>
      <c r="C483" s="24"/>
      <c r="D483" s="24"/>
      <c r="E483" s="24"/>
      <c r="F483" s="68"/>
      <c r="G483" s="68"/>
      <c r="H483" s="24"/>
      <c r="I483" s="65" t="str">
        <f>LEFT(Tabel1[[#This Row],[Ruumi tüüp (TALO Tüüpruumide nimestik)]],2)</f>
        <v/>
      </c>
      <c r="J483" s="25"/>
      <c r="K483" s="24"/>
      <c r="L483" s="65" t="str">
        <f>IFERROR(VLOOKUP(Tabel1[[#This Row],[Üürnik]],'Lepingu lisa'!$AW$3:$AX$22,2,FALSE),"")</f>
        <v/>
      </c>
      <c r="M483" s="65"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3">
      <c r="A484" s="24"/>
      <c r="B484" s="26"/>
      <c r="C484" s="24"/>
      <c r="D484" s="24"/>
      <c r="E484" s="24"/>
      <c r="F484" s="68"/>
      <c r="G484" s="68"/>
      <c r="H484" s="24"/>
      <c r="I484" s="65" t="str">
        <f>LEFT(Tabel1[[#This Row],[Ruumi tüüp (TALO Tüüpruumide nimestik)]],2)</f>
        <v/>
      </c>
      <c r="J484" s="25"/>
      <c r="K484" s="24"/>
      <c r="L484" s="65" t="str">
        <f>IFERROR(VLOOKUP(Tabel1[[#This Row],[Üürnik]],'Lepingu lisa'!$AW$3:$AX$22,2,FALSE),"")</f>
        <v/>
      </c>
      <c r="M484" s="65"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3">
      <c r="A485" s="24"/>
      <c r="B485" s="26"/>
      <c r="C485" s="24"/>
      <c r="D485" s="24"/>
      <c r="E485" s="24"/>
      <c r="F485" s="68"/>
      <c r="G485" s="68"/>
      <c r="H485" s="24"/>
      <c r="I485" s="65" t="str">
        <f>LEFT(Tabel1[[#This Row],[Ruumi tüüp (TALO Tüüpruumide nimestik)]],2)</f>
        <v/>
      </c>
      <c r="J485" s="25"/>
      <c r="K485" s="24"/>
      <c r="L485" s="65" t="str">
        <f>IFERROR(VLOOKUP(Tabel1[[#This Row],[Üürnik]],'Lepingu lisa'!$AW$3:$AX$22,2,FALSE),"")</f>
        <v/>
      </c>
      <c r="M485" s="65"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3">
      <c r="A486" s="24"/>
      <c r="B486" s="26"/>
      <c r="C486" s="24"/>
      <c r="D486" s="24"/>
      <c r="E486" s="24"/>
      <c r="F486" s="68"/>
      <c r="G486" s="68"/>
      <c r="H486" s="24"/>
      <c r="I486" s="65" t="str">
        <f>LEFT(Tabel1[[#This Row],[Ruumi tüüp (TALO Tüüpruumide nimestik)]],2)</f>
        <v/>
      </c>
      <c r="J486" s="25"/>
      <c r="K486" s="24"/>
      <c r="L486" s="65" t="str">
        <f>IFERROR(VLOOKUP(Tabel1[[#This Row],[Üürnik]],'Lepingu lisa'!$AW$3:$AX$22,2,FALSE),"")</f>
        <v/>
      </c>
      <c r="M486" s="65"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3">
      <c r="A487" s="24"/>
      <c r="B487" s="26"/>
      <c r="C487" s="24"/>
      <c r="D487" s="24"/>
      <c r="E487" s="24"/>
      <c r="F487" s="68"/>
      <c r="G487" s="68"/>
      <c r="H487" s="24"/>
      <c r="I487" s="65" t="str">
        <f>LEFT(Tabel1[[#This Row],[Ruumi tüüp (TALO Tüüpruumide nimestik)]],2)</f>
        <v/>
      </c>
      <c r="J487" s="25"/>
      <c r="K487" s="24"/>
      <c r="L487" s="65" t="str">
        <f>IFERROR(VLOOKUP(Tabel1[[#This Row],[Üürnik]],'Lepingu lisa'!$AW$3:$AX$22,2,FALSE),"")</f>
        <v/>
      </c>
      <c r="M487" s="65"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3">
      <c r="A488" s="24"/>
      <c r="B488" s="26"/>
      <c r="C488" s="24"/>
      <c r="D488" s="24"/>
      <c r="E488" s="24"/>
      <c r="F488" s="68"/>
      <c r="G488" s="68"/>
      <c r="H488" s="24"/>
      <c r="I488" s="65" t="str">
        <f>LEFT(Tabel1[[#This Row],[Ruumi tüüp (TALO Tüüpruumide nimestik)]],2)</f>
        <v/>
      </c>
      <c r="J488" s="25"/>
      <c r="K488" s="24"/>
      <c r="L488" s="65" t="str">
        <f>IFERROR(VLOOKUP(Tabel1[[#This Row],[Üürnik]],'Lepingu lisa'!$AW$3:$AX$22,2,FALSE),"")</f>
        <v/>
      </c>
      <c r="M488" s="65"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3">
      <c r="A489" s="24"/>
      <c r="B489" s="26"/>
      <c r="C489" s="24"/>
      <c r="D489" s="24"/>
      <c r="E489" s="24"/>
      <c r="F489" s="68"/>
      <c r="G489" s="68"/>
      <c r="H489" s="24"/>
      <c r="I489" s="65" t="str">
        <f>LEFT(Tabel1[[#This Row],[Ruumi tüüp (TALO Tüüpruumide nimestik)]],2)</f>
        <v/>
      </c>
      <c r="J489" s="25"/>
      <c r="K489" s="24"/>
      <c r="L489" s="65" t="str">
        <f>IFERROR(VLOOKUP(Tabel1[[#This Row],[Üürnik]],'Lepingu lisa'!$AW$3:$AX$22,2,FALSE),"")</f>
        <v/>
      </c>
      <c r="M489" s="65"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3">
      <c r="A490" s="24"/>
      <c r="B490" s="26"/>
      <c r="C490" s="24"/>
      <c r="D490" s="24"/>
      <c r="E490" s="24"/>
      <c r="F490" s="68"/>
      <c r="G490" s="68"/>
      <c r="H490" s="24"/>
      <c r="I490" s="65" t="str">
        <f>LEFT(Tabel1[[#This Row],[Ruumi tüüp (TALO Tüüpruumide nimestik)]],2)</f>
        <v/>
      </c>
      <c r="J490" s="25"/>
      <c r="K490" s="24"/>
      <c r="L490" s="65" t="str">
        <f>IFERROR(VLOOKUP(Tabel1[[#This Row],[Üürnik]],'Lepingu lisa'!$AW$3:$AX$22,2,FALSE),"")</f>
        <v/>
      </c>
      <c r="M490" s="65"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3">
      <c r="A491" s="24"/>
      <c r="B491" s="26"/>
      <c r="C491" s="24"/>
      <c r="D491" s="24"/>
      <c r="E491" s="24"/>
      <c r="F491" s="68"/>
      <c r="G491" s="68"/>
      <c r="H491" s="24"/>
      <c r="I491" s="65" t="str">
        <f>LEFT(Tabel1[[#This Row],[Ruumi tüüp (TALO Tüüpruumide nimestik)]],2)</f>
        <v/>
      </c>
      <c r="J491" s="25"/>
      <c r="K491" s="24"/>
      <c r="L491" s="65" t="str">
        <f>IFERROR(VLOOKUP(Tabel1[[#This Row],[Üürnik]],'Lepingu lisa'!$AW$3:$AX$22,2,FALSE),"")</f>
        <v/>
      </c>
      <c r="M491" s="65"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3">
      <c r="A492" s="24"/>
      <c r="B492" s="26"/>
      <c r="C492" s="24"/>
      <c r="D492" s="24"/>
      <c r="E492" s="24"/>
      <c r="F492" s="68"/>
      <c r="G492" s="68"/>
      <c r="H492" s="24"/>
      <c r="I492" s="65" t="str">
        <f>LEFT(Tabel1[[#This Row],[Ruumi tüüp (TALO Tüüpruumide nimestik)]],2)</f>
        <v/>
      </c>
      <c r="J492" s="25"/>
      <c r="K492" s="24"/>
      <c r="L492" s="65" t="str">
        <f>IFERROR(VLOOKUP(Tabel1[[#This Row],[Üürnik]],'Lepingu lisa'!$AW$3:$AX$22,2,FALSE),"")</f>
        <v/>
      </c>
      <c r="M492" s="65"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3">
      <c r="A493" s="24"/>
      <c r="B493" s="26"/>
      <c r="C493" s="24"/>
      <c r="D493" s="24"/>
      <c r="E493" s="24"/>
      <c r="F493" s="68"/>
      <c r="G493" s="68"/>
      <c r="H493" s="24"/>
      <c r="I493" s="65" t="str">
        <f>LEFT(Tabel1[[#This Row],[Ruumi tüüp (TALO Tüüpruumide nimestik)]],2)</f>
        <v/>
      </c>
      <c r="J493" s="25"/>
      <c r="K493" s="24"/>
      <c r="L493" s="65" t="str">
        <f>IFERROR(VLOOKUP(Tabel1[[#This Row],[Üürnik]],'Lepingu lisa'!$AW$3:$AX$22,2,FALSE),"")</f>
        <v/>
      </c>
      <c r="M493" s="65"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3">
      <c r="A494" s="24"/>
      <c r="B494" s="26"/>
      <c r="C494" s="24"/>
      <c r="D494" s="24"/>
      <c r="E494" s="24"/>
      <c r="F494" s="68"/>
      <c r="G494" s="68"/>
      <c r="H494" s="24"/>
      <c r="I494" s="65" t="str">
        <f>LEFT(Tabel1[[#This Row],[Ruumi tüüp (TALO Tüüpruumide nimestik)]],2)</f>
        <v/>
      </c>
      <c r="J494" s="25"/>
      <c r="K494" s="24"/>
      <c r="L494" s="65" t="str">
        <f>IFERROR(VLOOKUP(Tabel1[[#This Row],[Üürnik]],'Lepingu lisa'!$AW$3:$AX$22,2,FALSE),"")</f>
        <v/>
      </c>
      <c r="M494" s="65"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3">
      <c r="A495" s="24"/>
      <c r="B495" s="26"/>
      <c r="C495" s="24"/>
      <c r="D495" s="24"/>
      <c r="E495" s="24"/>
      <c r="F495" s="68"/>
      <c r="G495" s="68"/>
      <c r="H495" s="24"/>
      <c r="I495" s="65" t="str">
        <f>LEFT(Tabel1[[#This Row],[Ruumi tüüp (TALO Tüüpruumide nimestik)]],2)</f>
        <v/>
      </c>
      <c r="J495" s="25"/>
      <c r="K495" s="24"/>
      <c r="L495" s="65" t="str">
        <f>IFERROR(VLOOKUP(Tabel1[[#This Row],[Üürnik]],'Lepingu lisa'!$AW$3:$AX$22,2,FALSE),"")</f>
        <v/>
      </c>
      <c r="M495" s="65"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3">
      <c r="A496" s="24"/>
      <c r="B496" s="26"/>
      <c r="C496" s="24"/>
      <c r="D496" s="24"/>
      <c r="E496" s="24"/>
      <c r="F496" s="68"/>
      <c r="G496" s="68"/>
      <c r="H496" s="24"/>
      <c r="I496" s="65" t="str">
        <f>LEFT(Tabel1[[#This Row],[Ruumi tüüp (TALO Tüüpruumide nimestik)]],2)</f>
        <v/>
      </c>
      <c r="J496" s="25"/>
      <c r="K496" s="24"/>
      <c r="L496" s="65" t="str">
        <f>IFERROR(VLOOKUP(Tabel1[[#This Row],[Üürnik]],'Lepingu lisa'!$AW$3:$AX$22,2,FALSE),"")</f>
        <v/>
      </c>
      <c r="M496" s="65"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3">
      <c r="A497" s="24"/>
      <c r="B497" s="26"/>
      <c r="C497" s="24"/>
      <c r="D497" s="24"/>
      <c r="E497" s="24"/>
      <c r="F497" s="68"/>
      <c r="G497" s="68"/>
      <c r="H497" s="24"/>
      <c r="I497" s="65" t="str">
        <f>LEFT(Tabel1[[#This Row],[Ruumi tüüp (TALO Tüüpruumide nimestik)]],2)</f>
        <v/>
      </c>
      <c r="J497" s="25"/>
      <c r="K497" s="24"/>
      <c r="L497" s="65" t="str">
        <f>IFERROR(VLOOKUP(Tabel1[[#This Row],[Üürnik]],'Lepingu lisa'!$AW$3:$AX$22,2,FALSE),"")</f>
        <v/>
      </c>
      <c r="M497" s="65"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3">
      <c r="A498" s="24"/>
      <c r="B498" s="26"/>
      <c r="C498" s="24"/>
      <c r="D498" s="24"/>
      <c r="E498" s="24"/>
      <c r="F498" s="68"/>
      <c r="G498" s="68"/>
      <c r="H498" s="24"/>
      <c r="I498" s="65" t="str">
        <f>LEFT(Tabel1[[#This Row],[Ruumi tüüp (TALO Tüüpruumide nimestik)]],2)</f>
        <v/>
      </c>
      <c r="J498" s="25"/>
      <c r="K498" s="24"/>
      <c r="L498" s="65" t="str">
        <f>IFERROR(VLOOKUP(Tabel1[[#This Row],[Üürnik]],'Lepingu lisa'!$AW$3:$AX$22,2,FALSE),"")</f>
        <v/>
      </c>
      <c r="M498" s="65"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3">
      <c r="A499" s="24"/>
      <c r="B499" s="26"/>
      <c r="C499" s="24"/>
      <c r="D499" s="24"/>
      <c r="E499" s="24"/>
      <c r="F499" s="68"/>
      <c r="G499" s="68"/>
      <c r="H499" s="24"/>
      <c r="I499" s="65" t="str">
        <f>LEFT(Tabel1[[#This Row],[Ruumi tüüp (TALO Tüüpruumide nimestik)]],2)</f>
        <v/>
      </c>
      <c r="J499" s="25"/>
      <c r="K499" s="24"/>
      <c r="L499" s="65" t="str">
        <f>IFERROR(VLOOKUP(Tabel1[[#This Row],[Üürnik]],'Lepingu lisa'!$AW$3:$AX$22,2,FALSE),"")</f>
        <v/>
      </c>
      <c r="M499" s="65"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3">
      <c r="A500" s="24"/>
      <c r="B500" s="26"/>
      <c r="C500" s="24"/>
      <c r="D500" s="24"/>
      <c r="E500" s="24"/>
      <c r="F500" s="68"/>
      <c r="G500" s="68"/>
      <c r="H500" s="24"/>
      <c r="I500" s="65" t="str">
        <f>LEFT(Tabel1[[#This Row],[Ruumi tüüp (TALO Tüüpruumide nimestik)]],2)</f>
        <v/>
      </c>
      <c r="J500" s="25"/>
      <c r="K500" s="24"/>
      <c r="L500" s="65" t="str">
        <f>IFERROR(VLOOKUP(Tabel1[[#This Row],[Üürnik]],'Lepingu lisa'!$AW$3:$AX$22,2,FALSE),"")</f>
        <v/>
      </c>
      <c r="M500" s="65"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3">
      <c r="A501" s="24"/>
      <c r="B501" s="26"/>
      <c r="C501" s="24"/>
      <c r="D501" s="24"/>
      <c r="E501" s="24"/>
      <c r="F501" s="68"/>
      <c r="G501" s="68"/>
      <c r="H501" s="24"/>
      <c r="I501" s="65" t="str">
        <f>LEFT(Tabel1[[#This Row],[Ruumi tüüp (TALO Tüüpruumide nimestik)]],2)</f>
        <v/>
      </c>
      <c r="J501" s="25"/>
      <c r="K501" s="24"/>
      <c r="L501" s="65" t="str">
        <f>IFERROR(VLOOKUP(Tabel1[[#This Row],[Üürnik]],'Lepingu lisa'!$AW$3:$AX$22,2,FALSE),"")</f>
        <v/>
      </c>
      <c r="M501" s="65"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3">
      <c r="A502" s="24"/>
      <c r="B502" s="26"/>
      <c r="C502" s="24"/>
      <c r="D502" s="24"/>
      <c r="E502" s="24"/>
      <c r="F502" s="68"/>
      <c r="G502" s="68"/>
      <c r="H502" s="24"/>
      <c r="I502" s="65" t="str">
        <f>LEFT(Tabel1[[#This Row],[Ruumi tüüp (TALO Tüüpruumide nimestik)]],2)</f>
        <v/>
      </c>
      <c r="J502" s="25"/>
      <c r="K502" s="24"/>
      <c r="L502" s="65" t="str">
        <f>IFERROR(VLOOKUP(Tabel1[[#This Row],[Üürnik]],'Lepingu lisa'!$AW$3:$AX$22,2,FALSE),"")</f>
        <v/>
      </c>
      <c r="M502" s="65"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3">
      <c r="A503" s="24"/>
      <c r="B503" s="26"/>
      <c r="C503" s="24"/>
      <c r="D503" s="24"/>
      <c r="E503" s="24"/>
      <c r="F503" s="68"/>
      <c r="G503" s="68"/>
      <c r="H503" s="24"/>
      <c r="I503" s="65" t="str">
        <f>LEFT(Tabel1[[#This Row],[Ruumi tüüp (TALO Tüüpruumide nimestik)]],2)</f>
        <v/>
      </c>
      <c r="J503" s="25"/>
      <c r="K503" s="24"/>
      <c r="L503" s="65" t="str">
        <f>IFERROR(VLOOKUP(Tabel1[[#This Row],[Üürnik]],'Lepingu lisa'!$AW$3:$AX$22,2,FALSE),"")</f>
        <v/>
      </c>
      <c r="M503" s="65"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3">
      <c r="A504" s="24"/>
      <c r="B504" s="26"/>
      <c r="C504" s="24"/>
      <c r="D504" s="24"/>
      <c r="E504" s="24"/>
      <c r="F504" s="68"/>
      <c r="G504" s="68"/>
      <c r="H504" s="24"/>
      <c r="I504" s="65" t="str">
        <f>LEFT(Tabel1[[#This Row],[Ruumi tüüp (TALO Tüüpruumide nimestik)]],2)</f>
        <v/>
      </c>
      <c r="J504" s="25"/>
      <c r="K504" s="24"/>
      <c r="L504" s="65" t="str">
        <f>IFERROR(VLOOKUP(Tabel1[[#This Row],[Üürnik]],'Lepingu lisa'!$AW$3:$AX$22,2,FALSE),"")</f>
        <v/>
      </c>
      <c r="M504" s="65"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3">
      <c r="A505" s="24"/>
      <c r="B505" s="26"/>
      <c r="C505" s="24"/>
      <c r="D505" s="24"/>
      <c r="E505" s="24"/>
      <c r="F505" s="68"/>
      <c r="G505" s="68"/>
      <c r="H505" s="24"/>
      <c r="I505" s="65" t="str">
        <f>LEFT(Tabel1[[#This Row],[Ruumi tüüp (TALO Tüüpruumide nimestik)]],2)</f>
        <v/>
      </c>
      <c r="J505" s="25"/>
      <c r="K505" s="24"/>
      <c r="L505" s="65" t="str">
        <f>IFERROR(VLOOKUP(Tabel1[[#This Row],[Üürnik]],'Lepingu lisa'!$AW$3:$AX$22,2,FALSE),"")</f>
        <v/>
      </c>
      <c r="M505" s="65"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3">
      <c r="A506" s="24"/>
      <c r="B506" s="26"/>
      <c r="C506" s="24"/>
      <c r="D506" s="24"/>
      <c r="E506" s="24"/>
      <c r="F506" s="68"/>
      <c r="G506" s="68"/>
      <c r="H506" s="24"/>
      <c r="I506" s="65" t="str">
        <f>LEFT(Tabel1[[#This Row],[Ruumi tüüp (TALO Tüüpruumide nimestik)]],2)</f>
        <v/>
      </c>
      <c r="J506" s="25"/>
      <c r="K506" s="24"/>
      <c r="L506" s="65" t="str">
        <f>IFERROR(VLOOKUP(Tabel1[[#This Row],[Üürnik]],'Lepingu lisa'!$AW$3:$AX$22,2,FALSE),"")</f>
        <v/>
      </c>
      <c r="M506" s="65"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3">
      <c r="A507" s="24"/>
      <c r="B507" s="26"/>
      <c r="C507" s="24"/>
      <c r="D507" s="24"/>
      <c r="E507" s="24"/>
      <c r="F507" s="68"/>
      <c r="G507" s="68"/>
      <c r="H507" s="24"/>
      <c r="I507" s="65" t="str">
        <f>LEFT(Tabel1[[#This Row],[Ruumi tüüp (TALO Tüüpruumide nimestik)]],2)</f>
        <v/>
      </c>
      <c r="J507" s="25"/>
      <c r="K507" s="24"/>
      <c r="L507" s="65" t="str">
        <f>IFERROR(VLOOKUP(Tabel1[[#This Row],[Üürnik]],'Lepingu lisa'!$AW$3:$AX$22,2,FALSE),"")</f>
        <v/>
      </c>
      <c r="M507" s="65"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3">
      <c r="A508" s="24"/>
      <c r="B508" s="26"/>
      <c r="C508" s="24"/>
      <c r="D508" s="24"/>
      <c r="E508" s="24"/>
      <c r="F508" s="68"/>
      <c r="G508" s="68"/>
      <c r="H508" s="24"/>
      <c r="I508" s="65" t="str">
        <f>LEFT(Tabel1[[#This Row],[Ruumi tüüp (TALO Tüüpruumide nimestik)]],2)</f>
        <v/>
      </c>
      <c r="J508" s="25"/>
      <c r="K508" s="24"/>
      <c r="L508" s="65" t="str">
        <f>IFERROR(VLOOKUP(Tabel1[[#This Row],[Üürnik]],'Lepingu lisa'!$AW$3:$AX$22,2,FALSE),"")</f>
        <v/>
      </c>
      <c r="M508" s="65"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3">
      <c r="A509" s="24"/>
      <c r="B509" s="26"/>
      <c r="C509" s="24"/>
      <c r="D509" s="24"/>
      <c r="E509" s="24"/>
      <c r="F509" s="68"/>
      <c r="G509" s="68"/>
      <c r="H509" s="24"/>
      <c r="I509" s="65" t="str">
        <f>LEFT(Tabel1[[#This Row],[Ruumi tüüp (TALO Tüüpruumide nimestik)]],2)</f>
        <v/>
      </c>
      <c r="J509" s="25"/>
      <c r="K509" s="24"/>
      <c r="L509" s="65" t="str">
        <f>IFERROR(VLOOKUP(Tabel1[[#This Row],[Üürnik]],'Lepingu lisa'!$AW$3:$AX$22,2,FALSE),"")</f>
        <v/>
      </c>
      <c r="M509" s="65"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3">
      <c r="A510" s="24"/>
      <c r="B510" s="26"/>
      <c r="C510" s="24"/>
      <c r="D510" s="24"/>
      <c r="E510" s="24"/>
      <c r="F510" s="68"/>
      <c r="G510" s="68"/>
      <c r="H510" s="24"/>
      <c r="I510" s="65" t="str">
        <f>LEFT(Tabel1[[#This Row],[Ruumi tüüp (TALO Tüüpruumide nimestik)]],2)</f>
        <v/>
      </c>
      <c r="J510" s="25"/>
      <c r="K510" s="24"/>
      <c r="L510" s="65" t="str">
        <f>IFERROR(VLOOKUP(Tabel1[[#This Row],[Üürnik]],'Lepingu lisa'!$AW$3:$AX$22,2,FALSE),"")</f>
        <v/>
      </c>
      <c r="M510" s="65"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3">
      <c r="A511" s="24"/>
      <c r="B511" s="26"/>
      <c r="C511" s="24"/>
      <c r="D511" s="24"/>
      <c r="E511" s="24"/>
      <c r="F511" s="68"/>
      <c r="G511" s="68"/>
      <c r="H511" s="24"/>
      <c r="I511" s="65" t="str">
        <f>LEFT(Tabel1[[#This Row],[Ruumi tüüp (TALO Tüüpruumide nimestik)]],2)</f>
        <v/>
      </c>
      <c r="J511" s="25"/>
      <c r="K511" s="24"/>
      <c r="L511" s="65" t="str">
        <f>IFERROR(VLOOKUP(Tabel1[[#This Row],[Üürnik]],'Lepingu lisa'!$AW$3:$AX$22,2,FALSE),"")</f>
        <v/>
      </c>
      <c r="M511" s="65"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3">
      <c r="A512" s="24"/>
      <c r="B512" s="26"/>
      <c r="C512" s="24"/>
      <c r="D512" s="24"/>
      <c r="E512" s="24"/>
      <c r="F512" s="68"/>
      <c r="G512" s="68"/>
      <c r="H512" s="24"/>
      <c r="I512" s="65" t="str">
        <f>LEFT(Tabel1[[#This Row],[Ruumi tüüp (TALO Tüüpruumide nimestik)]],2)</f>
        <v/>
      </c>
      <c r="J512" s="25"/>
      <c r="K512" s="24"/>
      <c r="L512" s="65" t="str">
        <f>IFERROR(VLOOKUP(Tabel1[[#This Row],[Üürnik]],'Lepingu lisa'!$AW$3:$AX$22,2,FALSE),"")</f>
        <v/>
      </c>
      <c r="M512" s="65"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3">
      <c r="A513" s="24"/>
      <c r="B513" s="26"/>
      <c r="C513" s="24"/>
      <c r="D513" s="24"/>
      <c r="E513" s="24"/>
      <c r="F513" s="68"/>
      <c r="G513" s="68"/>
      <c r="H513" s="24"/>
      <c r="I513" s="65" t="str">
        <f>LEFT(Tabel1[[#This Row],[Ruumi tüüp (TALO Tüüpruumide nimestik)]],2)</f>
        <v/>
      </c>
      <c r="J513" s="25"/>
      <c r="K513" s="24"/>
      <c r="L513" s="65" t="str">
        <f>IFERROR(VLOOKUP(Tabel1[[#This Row],[Üürnik]],'Lepingu lisa'!$AW$3:$AX$22,2,FALSE),"")</f>
        <v/>
      </c>
      <c r="M513" s="65"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3">
      <c r="A514" s="24"/>
      <c r="B514" s="26"/>
      <c r="C514" s="24"/>
      <c r="D514" s="24"/>
      <c r="E514" s="24"/>
      <c r="F514" s="68"/>
      <c r="G514" s="68"/>
      <c r="H514" s="24"/>
      <c r="I514" s="65" t="str">
        <f>LEFT(Tabel1[[#This Row],[Ruumi tüüp (TALO Tüüpruumide nimestik)]],2)</f>
        <v/>
      </c>
      <c r="J514" s="25"/>
      <c r="K514" s="24"/>
      <c r="L514" s="65" t="str">
        <f>IFERROR(VLOOKUP(Tabel1[[#This Row],[Üürnik]],'Lepingu lisa'!$AW$3:$AX$22,2,FALSE),"")</f>
        <v/>
      </c>
      <c r="M514" s="65"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3">
      <c r="A515" s="24"/>
      <c r="B515" s="26"/>
      <c r="C515" s="24"/>
      <c r="D515" s="24"/>
      <c r="E515" s="24"/>
      <c r="F515" s="68"/>
      <c r="G515" s="68"/>
      <c r="H515" s="24"/>
      <c r="I515" s="65" t="str">
        <f>LEFT(Tabel1[[#This Row],[Ruumi tüüp (TALO Tüüpruumide nimestik)]],2)</f>
        <v/>
      </c>
      <c r="J515" s="25"/>
      <c r="K515" s="24"/>
      <c r="L515" s="65" t="str">
        <f>IFERROR(VLOOKUP(Tabel1[[#This Row],[Üürnik]],'Lepingu lisa'!$AW$3:$AX$22,2,FALSE),"")</f>
        <v/>
      </c>
      <c r="M515" s="65"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3">
      <c r="A516" s="24"/>
      <c r="B516" s="26"/>
      <c r="C516" s="24"/>
      <c r="D516" s="24"/>
      <c r="E516" s="24"/>
      <c r="F516" s="68"/>
      <c r="G516" s="68"/>
      <c r="H516" s="24"/>
      <c r="I516" s="65" t="str">
        <f>LEFT(Tabel1[[#This Row],[Ruumi tüüp (TALO Tüüpruumide nimestik)]],2)</f>
        <v/>
      </c>
      <c r="J516" s="25"/>
      <c r="K516" s="24"/>
      <c r="L516" s="65" t="str">
        <f>IFERROR(VLOOKUP(Tabel1[[#This Row],[Üürnik]],'Lepingu lisa'!$AW$3:$AX$22,2,FALSE),"")</f>
        <v/>
      </c>
      <c r="M516" s="65"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3">
      <c r="A517" s="24"/>
      <c r="B517" s="26"/>
      <c r="C517" s="24"/>
      <c r="D517" s="24"/>
      <c r="E517" s="24"/>
      <c r="F517" s="68"/>
      <c r="G517" s="68"/>
      <c r="H517" s="24"/>
      <c r="I517" s="65" t="str">
        <f>LEFT(Tabel1[[#This Row],[Ruumi tüüp (TALO Tüüpruumide nimestik)]],2)</f>
        <v/>
      </c>
      <c r="J517" s="25"/>
      <c r="K517" s="24"/>
      <c r="L517" s="65" t="str">
        <f>IFERROR(VLOOKUP(Tabel1[[#This Row],[Üürnik]],'Lepingu lisa'!$AW$3:$AX$22,2,FALSE),"")</f>
        <v/>
      </c>
      <c r="M517" s="65"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3">
      <c r="A518" s="24"/>
      <c r="B518" s="26"/>
      <c r="C518" s="24"/>
      <c r="D518" s="24"/>
      <c r="E518" s="24"/>
      <c r="F518" s="68"/>
      <c r="G518" s="68"/>
      <c r="H518" s="24"/>
      <c r="I518" s="65" t="str">
        <f>LEFT(Tabel1[[#This Row],[Ruumi tüüp (TALO Tüüpruumide nimestik)]],2)</f>
        <v/>
      </c>
      <c r="J518" s="25"/>
      <c r="K518" s="24"/>
      <c r="L518" s="65" t="str">
        <f>IFERROR(VLOOKUP(Tabel1[[#This Row],[Üürnik]],'Lepingu lisa'!$AW$3:$AX$22,2,FALSE),"")</f>
        <v/>
      </c>
      <c r="M518" s="65"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3">
      <c r="A519" s="24"/>
      <c r="B519" s="26"/>
      <c r="C519" s="24"/>
      <c r="D519" s="24"/>
      <c r="E519" s="24"/>
      <c r="F519" s="68"/>
      <c r="G519" s="68"/>
      <c r="H519" s="24"/>
      <c r="I519" s="65" t="str">
        <f>LEFT(Tabel1[[#This Row],[Ruumi tüüp (TALO Tüüpruumide nimestik)]],2)</f>
        <v/>
      </c>
      <c r="J519" s="25"/>
      <c r="K519" s="24"/>
      <c r="L519" s="65" t="str">
        <f>IFERROR(VLOOKUP(Tabel1[[#This Row],[Üürnik]],'Lepingu lisa'!$AW$3:$AX$22,2,FALSE),"")</f>
        <v/>
      </c>
      <c r="M519" s="65"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3">
      <c r="A520" s="24"/>
      <c r="B520" s="26"/>
      <c r="C520" s="24"/>
      <c r="D520" s="24"/>
      <c r="E520" s="24"/>
      <c r="F520" s="68"/>
      <c r="G520" s="68"/>
      <c r="H520" s="24"/>
      <c r="I520" s="65" t="str">
        <f>LEFT(Tabel1[[#This Row],[Ruumi tüüp (TALO Tüüpruumide nimestik)]],2)</f>
        <v/>
      </c>
      <c r="J520" s="25"/>
      <c r="K520" s="24"/>
      <c r="L520" s="65" t="str">
        <f>IFERROR(VLOOKUP(Tabel1[[#This Row],[Üürnik]],'Lepingu lisa'!$AW$3:$AX$22,2,FALSE),"")</f>
        <v/>
      </c>
      <c r="M520" s="65"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3">
      <c r="A521" s="24"/>
      <c r="B521" s="26"/>
      <c r="C521" s="24"/>
      <c r="D521" s="24"/>
      <c r="E521" s="24"/>
      <c r="F521" s="68"/>
      <c r="G521" s="68"/>
      <c r="H521" s="24"/>
      <c r="I521" s="65" t="str">
        <f>LEFT(Tabel1[[#This Row],[Ruumi tüüp (TALO Tüüpruumide nimestik)]],2)</f>
        <v/>
      </c>
      <c r="J521" s="25"/>
      <c r="K521" s="24"/>
      <c r="L521" s="65" t="str">
        <f>IFERROR(VLOOKUP(Tabel1[[#This Row],[Üürnik]],'Lepingu lisa'!$AW$3:$AX$22,2,FALSE),"")</f>
        <v/>
      </c>
      <c r="M521" s="65"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3">
      <c r="A522" s="24"/>
      <c r="B522" s="26"/>
      <c r="C522" s="24"/>
      <c r="D522" s="24"/>
      <c r="E522" s="24"/>
      <c r="F522" s="68"/>
      <c r="G522" s="68"/>
      <c r="H522" s="24"/>
      <c r="I522" s="65" t="str">
        <f>LEFT(Tabel1[[#This Row],[Ruumi tüüp (TALO Tüüpruumide nimestik)]],2)</f>
        <v/>
      </c>
      <c r="J522" s="25"/>
      <c r="K522" s="24"/>
      <c r="L522" s="65" t="str">
        <f>IFERROR(VLOOKUP(Tabel1[[#This Row],[Üürnik]],'Lepingu lisa'!$AW$3:$AX$22,2,FALSE),"")</f>
        <v/>
      </c>
      <c r="M522" s="65"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3">
      <c r="A523" s="24"/>
      <c r="B523" s="26"/>
      <c r="C523" s="24"/>
      <c r="D523" s="24"/>
      <c r="E523" s="24"/>
      <c r="F523" s="68"/>
      <c r="G523" s="68"/>
      <c r="H523" s="24"/>
      <c r="I523" s="65" t="str">
        <f>LEFT(Tabel1[[#This Row],[Ruumi tüüp (TALO Tüüpruumide nimestik)]],2)</f>
        <v/>
      </c>
      <c r="J523" s="25"/>
      <c r="K523" s="24"/>
      <c r="L523" s="65" t="str">
        <f>IFERROR(VLOOKUP(Tabel1[[#This Row],[Üürnik]],'Lepingu lisa'!$AW$3:$AX$22,2,FALSE),"")</f>
        <v/>
      </c>
      <c r="M523" s="65"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3">
      <c r="A524" s="24"/>
      <c r="B524" s="26"/>
      <c r="C524" s="24"/>
      <c r="D524" s="24"/>
      <c r="E524" s="24"/>
      <c r="F524" s="68"/>
      <c r="G524" s="68"/>
      <c r="H524" s="24"/>
      <c r="I524" s="65" t="str">
        <f>LEFT(Tabel1[[#This Row],[Ruumi tüüp (TALO Tüüpruumide nimestik)]],2)</f>
        <v/>
      </c>
      <c r="J524" s="25"/>
      <c r="K524" s="24"/>
      <c r="L524" s="65" t="str">
        <f>IFERROR(VLOOKUP(Tabel1[[#This Row],[Üürnik]],'Lepingu lisa'!$AW$3:$AX$22,2,FALSE),"")</f>
        <v/>
      </c>
      <c r="M524" s="65"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3">
      <c r="A525" s="24"/>
      <c r="B525" s="26"/>
      <c r="C525" s="24"/>
      <c r="D525" s="24"/>
      <c r="E525" s="24"/>
      <c r="F525" s="68"/>
      <c r="G525" s="68"/>
      <c r="H525" s="24"/>
      <c r="I525" s="65" t="str">
        <f>LEFT(Tabel1[[#This Row],[Ruumi tüüp (TALO Tüüpruumide nimestik)]],2)</f>
        <v/>
      </c>
      <c r="J525" s="25"/>
      <c r="K525" s="24"/>
      <c r="L525" s="65" t="str">
        <f>IFERROR(VLOOKUP(Tabel1[[#This Row],[Üürnik]],'Lepingu lisa'!$AW$3:$AX$22,2,FALSE),"")</f>
        <v/>
      </c>
      <c r="M525" s="65"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3">
      <c r="A526" s="24"/>
      <c r="B526" s="26"/>
      <c r="C526" s="24"/>
      <c r="D526" s="24"/>
      <c r="E526" s="24"/>
      <c r="F526" s="68"/>
      <c r="G526" s="68"/>
      <c r="H526" s="24"/>
      <c r="I526" s="65" t="str">
        <f>LEFT(Tabel1[[#This Row],[Ruumi tüüp (TALO Tüüpruumide nimestik)]],2)</f>
        <v/>
      </c>
      <c r="J526" s="25"/>
      <c r="K526" s="24"/>
      <c r="L526" s="65" t="str">
        <f>IFERROR(VLOOKUP(Tabel1[[#This Row],[Üürnik]],'Lepingu lisa'!$AW$3:$AX$22,2,FALSE),"")</f>
        <v/>
      </c>
      <c r="M526" s="65"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3">
      <c r="A527" s="24"/>
      <c r="B527" s="26"/>
      <c r="C527" s="24"/>
      <c r="D527" s="24"/>
      <c r="E527" s="24"/>
      <c r="F527" s="68"/>
      <c r="G527" s="68"/>
      <c r="H527" s="24"/>
      <c r="I527" s="65" t="str">
        <f>LEFT(Tabel1[[#This Row],[Ruumi tüüp (TALO Tüüpruumide nimestik)]],2)</f>
        <v/>
      </c>
      <c r="J527" s="25"/>
      <c r="K527" s="24"/>
      <c r="L527" s="65" t="str">
        <f>IFERROR(VLOOKUP(Tabel1[[#This Row],[Üürnik]],'Lepingu lisa'!$AW$3:$AX$22,2,FALSE),"")</f>
        <v/>
      </c>
      <c r="M527" s="65"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3">
      <c r="A528" s="24"/>
      <c r="B528" s="26"/>
      <c r="C528" s="24"/>
      <c r="D528" s="24"/>
      <c r="E528" s="24"/>
      <c r="F528" s="68"/>
      <c r="G528" s="68"/>
      <c r="H528" s="24"/>
      <c r="I528" s="65" t="str">
        <f>LEFT(Tabel1[[#This Row],[Ruumi tüüp (TALO Tüüpruumide nimestik)]],2)</f>
        <v/>
      </c>
      <c r="J528" s="25"/>
      <c r="K528" s="24"/>
      <c r="L528" s="65" t="str">
        <f>IFERROR(VLOOKUP(Tabel1[[#This Row],[Üürnik]],'Lepingu lisa'!$AW$3:$AX$22,2,FALSE),"")</f>
        <v/>
      </c>
      <c r="M528" s="65"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3">
      <c r="A529" s="24"/>
      <c r="B529" s="26"/>
      <c r="C529" s="24"/>
      <c r="D529" s="24"/>
      <c r="E529" s="24"/>
      <c r="F529" s="68"/>
      <c r="G529" s="68"/>
      <c r="H529" s="24"/>
      <c r="I529" s="65" t="str">
        <f>LEFT(Tabel1[[#This Row],[Ruumi tüüp (TALO Tüüpruumide nimestik)]],2)</f>
        <v/>
      </c>
      <c r="J529" s="25"/>
      <c r="K529" s="24"/>
      <c r="L529" s="65" t="str">
        <f>IFERROR(VLOOKUP(Tabel1[[#This Row],[Üürnik]],'Lepingu lisa'!$AW$3:$AX$22,2,FALSE),"")</f>
        <v/>
      </c>
      <c r="M529" s="65"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3">
      <c r="A530" s="24"/>
      <c r="B530" s="26"/>
      <c r="C530" s="24"/>
      <c r="D530" s="24"/>
      <c r="E530" s="24"/>
      <c r="F530" s="68"/>
      <c r="G530" s="68"/>
      <c r="H530" s="24"/>
      <c r="I530" s="65" t="str">
        <f>LEFT(Tabel1[[#This Row],[Ruumi tüüp (TALO Tüüpruumide nimestik)]],2)</f>
        <v/>
      </c>
      <c r="J530" s="25"/>
      <c r="K530" s="24"/>
      <c r="L530" s="65" t="str">
        <f>IFERROR(VLOOKUP(Tabel1[[#This Row],[Üürnik]],'Lepingu lisa'!$AW$3:$AX$22,2,FALSE),"")</f>
        <v/>
      </c>
      <c r="M530" s="65"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3">
      <c r="A531" s="24"/>
      <c r="B531" s="26"/>
      <c r="C531" s="24"/>
      <c r="D531" s="24"/>
      <c r="E531" s="24"/>
      <c r="F531" s="68"/>
      <c r="G531" s="68"/>
      <c r="H531" s="24"/>
      <c r="I531" s="65" t="str">
        <f>LEFT(Tabel1[[#This Row],[Ruumi tüüp (TALO Tüüpruumide nimestik)]],2)</f>
        <v/>
      </c>
      <c r="J531" s="25"/>
      <c r="K531" s="24"/>
      <c r="L531" s="65" t="str">
        <f>IFERROR(VLOOKUP(Tabel1[[#This Row],[Üürnik]],'Lepingu lisa'!$AW$3:$AX$22,2,FALSE),"")</f>
        <v/>
      </c>
      <c r="M531" s="65"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3">
      <c r="A532" s="24"/>
      <c r="B532" s="26"/>
      <c r="C532" s="24"/>
      <c r="D532" s="24"/>
      <c r="E532" s="24"/>
      <c r="F532" s="68"/>
      <c r="G532" s="68"/>
      <c r="H532" s="24"/>
      <c r="I532" s="65" t="str">
        <f>LEFT(Tabel1[[#This Row],[Ruumi tüüp (TALO Tüüpruumide nimestik)]],2)</f>
        <v/>
      </c>
      <c r="J532" s="25"/>
      <c r="K532" s="24"/>
      <c r="L532" s="65" t="str">
        <f>IFERROR(VLOOKUP(Tabel1[[#This Row],[Üürnik]],'Lepingu lisa'!$AW$3:$AX$22,2,FALSE),"")</f>
        <v/>
      </c>
      <c r="M532" s="65"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3">
      <c r="A533" s="24"/>
      <c r="B533" s="26"/>
      <c r="C533" s="24"/>
      <c r="D533" s="24"/>
      <c r="E533" s="24"/>
      <c r="F533" s="68"/>
      <c r="G533" s="68"/>
      <c r="H533" s="24"/>
      <c r="I533" s="65" t="str">
        <f>LEFT(Tabel1[[#This Row],[Ruumi tüüp (TALO Tüüpruumide nimestik)]],2)</f>
        <v/>
      </c>
      <c r="J533" s="25"/>
      <c r="K533" s="24"/>
      <c r="L533" s="65" t="str">
        <f>IFERROR(VLOOKUP(Tabel1[[#This Row],[Üürnik]],'Lepingu lisa'!$AW$3:$AX$22,2,FALSE),"")</f>
        <v/>
      </c>
      <c r="M533" s="65"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3">
      <c r="A534" s="24"/>
      <c r="B534" s="26"/>
      <c r="C534" s="24"/>
      <c r="D534" s="24"/>
      <c r="E534" s="24"/>
      <c r="F534" s="68"/>
      <c r="G534" s="68"/>
      <c r="H534" s="24"/>
      <c r="I534" s="65" t="str">
        <f>LEFT(Tabel1[[#This Row],[Ruumi tüüp (TALO Tüüpruumide nimestik)]],2)</f>
        <v/>
      </c>
      <c r="J534" s="25"/>
      <c r="K534" s="24"/>
      <c r="L534" s="65" t="str">
        <f>IFERROR(VLOOKUP(Tabel1[[#This Row],[Üürnik]],'Lepingu lisa'!$AW$3:$AX$22,2,FALSE),"")</f>
        <v/>
      </c>
      <c r="M534" s="65"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3">
      <c r="A535" s="24"/>
      <c r="B535" s="26"/>
      <c r="C535" s="24"/>
      <c r="D535" s="24"/>
      <c r="E535" s="24"/>
      <c r="F535" s="68"/>
      <c r="G535" s="68"/>
      <c r="H535" s="24"/>
      <c r="I535" s="65" t="str">
        <f>LEFT(Tabel1[[#This Row],[Ruumi tüüp (TALO Tüüpruumide nimestik)]],2)</f>
        <v/>
      </c>
      <c r="J535" s="25"/>
      <c r="K535" s="24"/>
      <c r="L535" s="65" t="str">
        <f>IFERROR(VLOOKUP(Tabel1[[#This Row],[Üürnik]],'Lepingu lisa'!$AW$3:$AX$22,2,FALSE),"")</f>
        <v/>
      </c>
      <c r="M535" s="65"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3">
      <c r="A536" s="24"/>
      <c r="B536" s="26"/>
      <c r="C536" s="24"/>
      <c r="D536" s="24"/>
      <c r="E536" s="24"/>
      <c r="F536" s="68"/>
      <c r="G536" s="68"/>
      <c r="H536" s="24"/>
      <c r="I536" s="65" t="str">
        <f>LEFT(Tabel1[[#This Row],[Ruumi tüüp (TALO Tüüpruumide nimestik)]],2)</f>
        <v/>
      </c>
      <c r="J536" s="25"/>
      <c r="K536" s="24"/>
      <c r="L536" s="65" t="str">
        <f>IFERROR(VLOOKUP(Tabel1[[#This Row],[Üürnik]],'Lepingu lisa'!$AW$3:$AX$22,2,FALSE),"")</f>
        <v/>
      </c>
      <c r="M536" s="65"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3">
      <c r="A537" s="24"/>
      <c r="B537" s="26"/>
      <c r="C537" s="24"/>
      <c r="D537" s="24"/>
      <c r="E537" s="24"/>
      <c r="F537" s="68"/>
      <c r="G537" s="68"/>
      <c r="H537" s="24"/>
      <c r="I537" s="65" t="str">
        <f>LEFT(Tabel1[[#This Row],[Ruumi tüüp (TALO Tüüpruumide nimestik)]],2)</f>
        <v/>
      </c>
      <c r="J537" s="25"/>
      <c r="K537" s="24"/>
      <c r="L537" s="65" t="str">
        <f>IFERROR(VLOOKUP(Tabel1[[#This Row],[Üürnik]],'Lepingu lisa'!$AW$3:$AX$22,2,FALSE),"")</f>
        <v/>
      </c>
      <c r="M537" s="65"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3">
      <c r="A538" s="24"/>
      <c r="B538" s="26"/>
      <c r="C538" s="24"/>
      <c r="D538" s="24"/>
      <c r="E538" s="24"/>
      <c r="F538" s="68"/>
      <c r="G538" s="68"/>
      <c r="H538" s="24"/>
      <c r="I538" s="65" t="str">
        <f>LEFT(Tabel1[[#This Row],[Ruumi tüüp (TALO Tüüpruumide nimestik)]],2)</f>
        <v/>
      </c>
      <c r="J538" s="25"/>
      <c r="K538" s="24"/>
      <c r="L538" s="65" t="str">
        <f>IFERROR(VLOOKUP(Tabel1[[#This Row],[Üürnik]],'Lepingu lisa'!$AW$3:$AX$22,2,FALSE),"")</f>
        <v/>
      </c>
      <c r="M538" s="65"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3">
      <c r="A539" s="24"/>
      <c r="B539" s="26"/>
      <c r="C539" s="24"/>
      <c r="D539" s="24"/>
      <c r="E539" s="24"/>
      <c r="F539" s="68"/>
      <c r="G539" s="68"/>
      <c r="H539" s="24"/>
      <c r="I539" s="65" t="str">
        <f>LEFT(Tabel1[[#This Row],[Ruumi tüüp (TALO Tüüpruumide nimestik)]],2)</f>
        <v/>
      </c>
      <c r="J539" s="25"/>
      <c r="K539" s="24"/>
      <c r="L539" s="65" t="str">
        <f>IFERROR(VLOOKUP(Tabel1[[#This Row],[Üürnik]],'Lepingu lisa'!$AW$3:$AX$22,2,FALSE),"")</f>
        <v/>
      </c>
      <c r="M539" s="65"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3">
      <c r="A540" s="24"/>
      <c r="B540" s="26"/>
      <c r="C540" s="24"/>
      <c r="D540" s="24"/>
      <c r="E540" s="24"/>
      <c r="F540" s="68"/>
      <c r="G540" s="68"/>
      <c r="H540" s="24"/>
      <c r="I540" s="65" t="str">
        <f>LEFT(Tabel1[[#This Row],[Ruumi tüüp (TALO Tüüpruumide nimestik)]],2)</f>
        <v/>
      </c>
      <c r="J540" s="25"/>
      <c r="K540" s="24"/>
      <c r="L540" s="65" t="str">
        <f>IFERROR(VLOOKUP(Tabel1[[#This Row],[Üürnik]],'Lepingu lisa'!$AW$3:$AX$22,2,FALSE),"")</f>
        <v/>
      </c>
      <c r="M540" s="65"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3">
      <c r="A541" s="24"/>
      <c r="B541" s="26"/>
      <c r="C541" s="24"/>
      <c r="D541" s="24"/>
      <c r="E541" s="24"/>
      <c r="F541" s="68"/>
      <c r="G541" s="68"/>
      <c r="H541" s="24"/>
      <c r="I541" s="65" t="str">
        <f>LEFT(Tabel1[[#This Row],[Ruumi tüüp (TALO Tüüpruumide nimestik)]],2)</f>
        <v/>
      </c>
      <c r="J541" s="25"/>
      <c r="K541" s="24"/>
      <c r="L541" s="65" t="str">
        <f>IFERROR(VLOOKUP(Tabel1[[#This Row],[Üürnik]],'Lepingu lisa'!$AW$3:$AX$22,2,FALSE),"")</f>
        <v/>
      </c>
      <c r="M541" s="65"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3">
      <c r="A542" s="24"/>
      <c r="B542" s="26"/>
      <c r="C542" s="24"/>
      <c r="D542" s="24"/>
      <c r="E542" s="24"/>
      <c r="F542" s="68"/>
      <c r="G542" s="68"/>
      <c r="H542" s="24"/>
      <c r="I542" s="65" t="str">
        <f>LEFT(Tabel1[[#This Row],[Ruumi tüüp (TALO Tüüpruumide nimestik)]],2)</f>
        <v/>
      </c>
      <c r="J542" s="25"/>
      <c r="K542" s="24"/>
      <c r="L542" s="65" t="str">
        <f>IFERROR(VLOOKUP(Tabel1[[#This Row],[Üürnik]],'Lepingu lisa'!$AW$3:$AX$22,2,FALSE),"")</f>
        <v/>
      </c>
      <c r="M542" s="65"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3">
      <c r="A543" s="24"/>
      <c r="B543" s="26"/>
      <c r="C543" s="24"/>
      <c r="D543" s="24"/>
      <c r="E543" s="24"/>
      <c r="F543" s="68"/>
      <c r="G543" s="68"/>
      <c r="H543" s="24"/>
      <c r="I543" s="65" t="str">
        <f>LEFT(Tabel1[[#This Row],[Ruumi tüüp (TALO Tüüpruumide nimestik)]],2)</f>
        <v/>
      </c>
      <c r="J543" s="25"/>
      <c r="K543" s="24"/>
      <c r="L543" s="65" t="str">
        <f>IFERROR(VLOOKUP(Tabel1[[#This Row],[Üürnik]],'Lepingu lisa'!$AW$3:$AX$22,2,FALSE),"")</f>
        <v/>
      </c>
      <c r="M543" s="65"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3">
      <c r="A544" s="24"/>
      <c r="B544" s="26"/>
      <c r="C544" s="24"/>
      <c r="D544" s="24"/>
      <c r="E544" s="24"/>
      <c r="F544" s="68"/>
      <c r="G544" s="68"/>
      <c r="H544" s="24"/>
      <c r="I544" s="65" t="str">
        <f>LEFT(Tabel1[[#This Row],[Ruumi tüüp (TALO Tüüpruumide nimestik)]],2)</f>
        <v/>
      </c>
      <c r="J544" s="25"/>
      <c r="K544" s="24"/>
      <c r="L544" s="65" t="str">
        <f>IFERROR(VLOOKUP(Tabel1[[#This Row],[Üürnik]],'Lepingu lisa'!$AW$3:$AX$22,2,FALSE),"")</f>
        <v/>
      </c>
      <c r="M544" s="65"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3">
      <c r="A545" s="24"/>
      <c r="B545" s="26"/>
      <c r="C545" s="24"/>
      <c r="D545" s="24"/>
      <c r="E545" s="24"/>
      <c r="F545" s="68"/>
      <c r="G545" s="68"/>
      <c r="H545" s="24"/>
      <c r="I545" s="65" t="str">
        <f>LEFT(Tabel1[[#This Row],[Ruumi tüüp (TALO Tüüpruumide nimestik)]],2)</f>
        <v/>
      </c>
      <c r="J545" s="25"/>
      <c r="K545" s="24"/>
      <c r="L545" s="65" t="str">
        <f>IFERROR(VLOOKUP(Tabel1[[#This Row],[Üürnik]],'Lepingu lisa'!$AW$3:$AX$22,2,FALSE),"")</f>
        <v/>
      </c>
      <c r="M545" s="65"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3">
      <c r="A546" s="24"/>
      <c r="B546" s="26"/>
      <c r="C546" s="24"/>
      <c r="D546" s="24"/>
      <c r="E546" s="24"/>
      <c r="F546" s="68"/>
      <c r="G546" s="68"/>
      <c r="H546" s="24"/>
      <c r="I546" s="65" t="str">
        <f>LEFT(Tabel1[[#This Row],[Ruumi tüüp (TALO Tüüpruumide nimestik)]],2)</f>
        <v/>
      </c>
      <c r="J546" s="25"/>
      <c r="K546" s="24"/>
      <c r="L546" s="65" t="str">
        <f>IFERROR(VLOOKUP(Tabel1[[#This Row],[Üürnik]],'Lepingu lisa'!$AW$3:$AX$22,2,FALSE),"")</f>
        <v/>
      </c>
      <c r="M546" s="65"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3">
      <c r="A547" s="24"/>
      <c r="B547" s="26"/>
      <c r="C547" s="24"/>
      <c r="D547" s="24"/>
      <c r="E547" s="24"/>
      <c r="F547" s="68"/>
      <c r="G547" s="68"/>
      <c r="H547" s="24"/>
      <c r="I547" s="65" t="str">
        <f>LEFT(Tabel1[[#This Row],[Ruumi tüüp (TALO Tüüpruumide nimestik)]],2)</f>
        <v/>
      </c>
      <c r="J547" s="25"/>
      <c r="K547" s="24"/>
      <c r="L547" s="65" t="str">
        <f>IFERROR(VLOOKUP(Tabel1[[#This Row],[Üürnik]],'Lepingu lisa'!$AW$3:$AX$22,2,FALSE),"")</f>
        <v/>
      </c>
      <c r="M547" s="65"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3">
      <c r="A548" s="24"/>
      <c r="B548" s="26"/>
      <c r="C548" s="24"/>
      <c r="D548" s="24"/>
      <c r="E548" s="24"/>
      <c r="F548" s="68"/>
      <c r="G548" s="68"/>
      <c r="H548" s="24"/>
      <c r="I548" s="65" t="str">
        <f>LEFT(Tabel1[[#This Row],[Ruumi tüüp (TALO Tüüpruumide nimestik)]],2)</f>
        <v/>
      </c>
      <c r="J548" s="25"/>
      <c r="K548" s="24"/>
      <c r="L548" s="65" t="str">
        <f>IFERROR(VLOOKUP(Tabel1[[#This Row],[Üürnik]],'Lepingu lisa'!$AW$3:$AX$22,2,FALSE),"")</f>
        <v/>
      </c>
      <c r="M548" s="65"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3">
      <c r="A549" s="24"/>
      <c r="B549" s="26"/>
      <c r="C549" s="24"/>
      <c r="D549" s="24"/>
      <c r="E549" s="24"/>
      <c r="F549" s="68"/>
      <c r="G549" s="68"/>
      <c r="H549" s="24"/>
      <c r="I549" s="65" t="str">
        <f>LEFT(Tabel1[[#This Row],[Ruumi tüüp (TALO Tüüpruumide nimestik)]],2)</f>
        <v/>
      </c>
      <c r="J549" s="25"/>
      <c r="K549" s="24"/>
      <c r="L549" s="65" t="str">
        <f>IFERROR(VLOOKUP(Tabel1[[#This Row],[Üürnik]],'Lepingu lisa'!$AW$3:$AX$22,2,FALSE),"")</f>
        <v/>
      </c>
      <c r="M549" s="65"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3">
      <c r="A550" s="24"/>
      <c r="B550" s="26"/>
      <c r="C550" s="24"/>
      <c r="D550" s="24"/>
      <c r="E550" s="24"/>
      <c r="F550" s="68"/>
      <c r="G550" s="68"/>
      <c r="H550" s="24"/>
      <c r="I550" s="65" t="str">
        <f>LEFT(Tabel1[[#This Row],[Ruumi tüüp (TALO Tüüpruumide nimestik)]],2)</f>
        <v/>
      </c>
      <c r="J550" s="25"/>
      <c r="K550" s="24"/>
      <c r="L550" s="65" t="str">
        <f>IFERROR(VLOOKUP(Tabel1[[#This Row],[Üürnik]],'Lepingu lisa'!$AW$3:$AX$22,2,FALSE),"")</f>
        <v/>
      </c>
      <c r="M550" s="65"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3">
      <c r="A551" s="24"/>
      <c r="B551" s="26"/>
      <c r="C551" s="24"/>
      <c r="D551" s="24"/>
      <c r="E551" s="24"/>
      <c r="F551" s="68"/>
      <c r="G551" s="68"/>
      <c r="H551" s="24"/>
      <c r="I551" s="65" t="str">
        <f>LEFT(Tabel1[[#This Row],[Ruumi tüüp (TALO Tüüpruumide nimestik)]],2)</f>
        <v/>
      </c>
      <c r="J551" s="25"/>
      <c r="K551" s="24"/>
      <c r="L551" s="65" t="str">
        <f>IFERROR(VLOOKUP(Tabel1[[#This Row],[Üürnik]],'Lepingu lisa'!$AW$3:$AX$22,2,FALSE),"")</f>
        <v/>
      </c>
      <c r="M551" s="65"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3">
      <c r="A552" s="24"/>
      <c r="B552" s="26"/>
      <c r="C552" s="24"/>
      <c r="D552" s="24"/>
      <c r="E552" s="24"/>
      <c r="F552" s="68"/>
      <c r="G552" s="68"/>
      <c r="H552" s="24"/>
      <c r="I552" s="65" t="str">
        <f>LEFT(Tabel1[[#This Row],[Ruumi tüüp (TALO Tüüpruumide nimestik)]],2)</f>
        <v/>
      </c>
      <c r="J552" s="25"/>
      <c r="K552" s="24"/>
      <c r="L552" s="65" t="str">
        <f>IFERROR(VLOOKUP(Tabel1[[#This Row],[Üürnik]],'Lepingu lisa'!$AW$3:$AX$22,2,FALSE),"")</f>
        <v/>
      </c>
      <c r="M552" s="65"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3">
      <c r="A553" s="24"/>
      <c r="B553" s="26"/>
      <c r="C553" s="24"/>
      <c r="D553" s="24"/>
      <c r="E553" s="24"/>
      <c r="F553" s="68"/>
      <c r="G553" s="68"/>
      <c r="H553" s="24"/>
      <c r="I553" s="65" t="str">
        <f>LEFT(Tabel1[[#This Row],[Ruumi tüüp (TALO Tüüpruumide nimestik)]],2)</f>
        <v/>
      </c>
      <c r="J553" s="25"/>
      <c r="K553" s="24"/>
      <c r="L553" s="65" t="str">
        <f>IFERROR(VLOOKUP(Tabel1[[#This Row],[Üürnik]],'Lepingu lisa'!$AW$3:$AX$22,2,FALSE),"")</f>
        <v/>
      </c>
      <c r="M553" s="65"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3">
      <c r="A554" s="24"/>
      <c r="B554" s="26"/>
      <c r="C554" s="24"/>
      <c r="D554" s="24"/>
      <c r="E554" s="24"/>
      <c r="F554" s="68"/>
      <c r="G554" s="68"/>
      <c r="H554" s="24"/>
      <c r="I554" s="65" t="str">
        <f>LEFT(Tabel1[[#This Row],[Ruumi tüüp (TALO Tüüpruumide nimestik)]],2)</f>
        <v/>
      </c>
      <c r="J554" s="25"/>
      <c r="K554" s="24"/>
      <c r="L554" s="65" t="str">
        <f>IFERROR(VLOOKUP(Tabel1[[#This Row],[Üürnik]],'Lepingu lisa'!$AW$3:$AX$22,2,FALSE),"")</f>
        <v/>
      </c>
      <c r="M554" s="65"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3">
      <c r="A555" s="24"/>
      <c r="B555" s="26"/>
      <c r="C555" s="24"/>
      <c r="D555" s="24"/>
      <c r="E555" s="24"/>
      <c r="F555" s="68"/>
      <c r="G555" s="68"/>
      <c r="H555" s="24"/>
      <c r="I555" s="65" t="str">
        <f>LEFT(Tabel1[[#This Row],[Ruumi tüüp (TALO Tüüpruumide nimestik)]],2)</f>
        <v/>
      </c>
      <c r="J555" s="25"/>
      <c r="K555" s="24"/>
      <c r="L555" s="65" t="str">
        <f>IFERROR(VLOOKUP(Tabel1[[#This Row],[Üürnik]],'Lepingu lisa'!$AW$3:$AX$22,2,FALSE),"")</f>
        <v/>
      </c>
      <c r="M555" s="65"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3">
      <c r="A556" s="24"/>
      <c r="B556" s="26"/>
      <c r="C556" s="24"/>
      <c r="D556" s="24"/>
      <c r="E556" s="24"/>
      <c r="F556" s="68"/>
      <c r="G556" s="68"/>
      <c r="H556" s="24"/>
      <c r="I556" s="65" t="str">
        <f>LEFT(Tabel1[[#This Row],[Ruumi tüüp (TALO Tüüpruumide nimestik)]],2)</f>
        <v/>
      </c>
      <c r="J556" s="25"/>
      <c r="K556" s="24"/>
      <c r="L556" s="65" t="str">
        <f>IFERROR(VLOOKUP(Tabel1[[#This Row],[Üürnik]],'Lepingu lisa'!$AW$3:$AX$22,2,FALSE),"")</f>
        <v/>
      </c>
      <c r="M556" s="65"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3">
      <c r="A557" s="24"/>
      <c r="B557" s="26"/>
      <c r="C557" s="24"/>
      <c r="D557" s="24"/>
      <c r="E557" s="24"/>
      <c r="F557" s="68"/>
      <c r="G557" s="68"/>
      <c r="H557" s="24"/>
      <c r="I557" s="65" t="str">
        <f>LEFT(Tabel1[[#This Row],[Ruumi tüüp (TALO Tüüpruumide nimestik)]],2)</f>
        <v/>
      </c>
      <c r="J557" s="25"/>
      <c r="K557" s="24"/>
      <c r="L557" s="65" t="str">
        <f>IFERROR(VLOOKUP(Tabel1[[#This Row],[Üürnik]],'Lepingu lisa'!$AW$3:$AX$22,2,FALSE),"")</f>
        <v/>
      </c>
      <c r="M557" s="65"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3">
      <c r="A558" s="24"/>
      <c r="B558" s="26"/>
      <c r="C558" s="24"/>
      <c r="D558" s="24"/>
      <c r="E558" s="24"/>
      <c r="F558" s="68"/>
      <c r="G558" s="68"/>
      <c r="H558" s="24"/>
      <c r="I558" s="65" t="str">
        <f>LEFT(Tabel1[[#This Row],[Ruumi tüüp (TALO Tüüpruumide nimestik)]],2)</f>
        <v/>
      </c>
      <c r="J558" s="25"/>
      <c r="K558" s="24"/>
      <c r="L558" s="65" t="str">
        <f>IFERROR(VLOOKUP(Tabel1[[#This Row],[Üürnik]],'Lepingu lisa'!$AW$3:$AX$22,2,FALSE),"")</f>
        <v/>
      </c>
      <c r="M558" s="65"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3">
      <c r="A559" s="24"/>
      <c r="B559" s="26"/>
      <c r="C559" s="24"/>
      <c r="D559" s="24"/>
      <c r="E559" s="24"/>
      <c r="F559" s="68"/>
      <c r="G559" s="68"/>
      <c r="H559" s="24"/>
      <c r="I559" s="65" t="str">
        <f>LEFT(Tabel1[[#This Row],[Ruumi tüüp (TALO Tüüpruumide nimestik)]],2)</f>
        <v/>
      </c>
      <c r="J559" s="25"/>
      <c r="K559" s="24"/>
      <c r="L559" s="65" t="str">
        <f>IFERROR(VLOOKUP(Tabel1[[#This Row],[Üürnik]],'Lepingu lisa'!$AW$3:$AX$22,2,FALSE),"")</f>
        <v/>
      </c>
      <c r="M559" s="65"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3">
      <c r="A560" s="24"/>
      <c r="B560" s="26"/>
      <c r="C560" s="24"/>
      <c r="D560" s="24"/>
      <c r="E560" s="24"/>
      <c r="F560" s="68"/>
      <c r="G560" s="68"/>
      <c r="H560" s="24"/>
      <c r="I560" s="65" t="str">
        <f>LEFT(Tabel1[[#This Row],[Ruumi tüüp (TALO Tüüpruumide nimestik)]],2)</f>
        <v/>
      </c>
      <c r="J560" s="25"/>
      <c r="K560" s="24"/>
      <c r="L560" s="65" t="str">
        <f>IFERROR(VLOOKUP(Tabel1[[#This Row],[Üürnik]],'Lepingu lisa'!$AW$3:$AX$22,2,FALSE),"")</f>
        <v/>
      </c>
      <c r="M560" s="65"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3">
      <c r="A561" s="24"/>
      <c r="B561" s="26"/>
      <c r="C561" s="24"/>
      <c r="D561" s="24"/>
      <c r="E561" s="24"/>
      <c r="F561" s="68"/>
      <c r="G561" s="68"/>
      <c r="H561" s="24"/>
      <c r="I561" s="65" t="str">
        <f>LEFT(Tabel1[[#This Row],[Ruumi tüüp (TALO Tüüpruumide nimestik)]],2)</f>
        <v/>
      </c>
      <c r="J561" s="25"/>
      <c r="K561" s="24"/>
      <c r="L561" s="65" t="str">
        <f>IFERROR(VLOOKUP(Tabel1[[#This Row],[Üürnik]],'Lepingu lisa'!$AW$3:$AX$22,2,FALSE),"")</f>
        <v/>
      </c>
      <c r="M561" s="65"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3">
      <c r="A562" s="24"/>
      <c r="B562" s="26"/>
      <c r="C562" s="24"/>
      <c r="D562" s="24"/>
      <c r="E562" s="24"/>
      <c r="F562" s="68"/>
      <c r="G562" s="68"/>
      <c r="H562" s="24"/>
      <c r="I562" s="65" t="str">
        <f>LEFT(Tabel1[[#This Row],[Ruumi tüüp (TALO Tüüpruumide nimestik)]],2)</f>
        <v/>
      </c>
      <c r="J562" s="25"/>
      <c r="K562" s="24"/>
      <c r="L562" s="65" t="str">
        <f>IFERROR(VLOOKUP(Tabel1[[#This Row],[Üürnik]],'Lepingu lisa'!$AW$3:$AX$22,2,FALSE),"")</f>
        <v/>
      </c>
      <c r="M562" s="65"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3">
      <c r="A563" s="24"/>
      <c r="B563" s="26"/>
      <c r="C563" s="24"/>
      <c r="D563" s="24"/>
      <c r="E563" s="24"/>
      <c r="F563" s="68"/>
      <c r="G563" s="68"/>
      <c r="H563" s="24"/>
      <c r="I563" s="65" t="str">
        <f>LEFT(Tabel1[[#This Row],[Ruumi tüüp (TALO Tüüpruumide nimestik)]],2)</f>
        <v/>
      </c>
      <c r="J563" s="25"/>
      <c r="K563" s="24"/>
      <c r="L563" s="65" t="str">
        <f>IFERROR(VLOOKUP(Tabel1[[#This Row],[Üürnik]],'Lepingu lisa'!$AW$3:$AX$22,2,FALSE),"")</f>
        <v/>
      </c>
      <c r="M563" s="65"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3">
      <c r="A564" s="24"/>
      <c r="B564" s="26"/>
      <c r="C564" s="24"/>
      <c r="D564" s="24"/>
      <c r="E564" s="24"/>
      <c r="F564" s="68"/>
      <c r="G564" s="68"/>
      <c r="H564" s="24"/>
      <c r="I564" s="65" t="str">
        <f>LEFT(Tabel1[[#This Row],[Ruumi tüüp (TALO Tüüpruumide nimestik)]],2)</f>
        <v/>
      </c>
      <c r="J564" s="25"/>
      <c r="K564" s="24"/>
      <c r="L564" s="65" t="str">
        <f>IFERROR(VLOOKUP(Tabel1[[#This Row],[Üürnik]],'Lepingu lisa'!$AW$3:$AX$22,2,FALSE),"")</f>
        <v/>
      </c>
      <c r="M564" s="65"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3">
      <c r="A565" s="24"/>
      <c r="B565" s="26"/>
      <c r="C565" s="24"/>
      <c r="D565" s="24"/>
      <c r="E565" s="24"/>
      <c r="F565" s="68"/>
      <c r="G565" s="68"/>
      <c r="H565" s="24"/>
      <c r="I565" s="65" t="str">
        <f>LEFT(Tabel1[[#This Row],[Ruumi tüüp (TALO Tüüpruumide nimestik)]],2)</f>
        <v/>
      </c>
      <c r="J565" s="25"/>
      <c r="K565" s="24"/>
      <c r="L565" s="65" t="str">
        <f>IFERROR(VLOOKUP(Tabel1[[#This Row],[Üürnik]],'Lepingu lisa'!$AW$3:$AX$22,2,FALSE),"")</f>
        <v/>
      </c>
      <c r="M565" s="65"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3">
      <c r="A566" s="24"/>
      <c r="B566" s="26"/>
      <c r="C566" s="24"/>
      <c r="D566" s="24"/>
      <c r="E566" s="24"/>
      <c r="F566" s="68"/>
      <c r="G566" s="68"/>
      <c r="H566" s="24"/>
      <c r="I566" s="65" t="str">
        <f>LEFT(Tabel1[[#This Row],[Ruumi tüüp (TALO Tüüpruumide nimestik)]],2)</f>
        <v/>
      </c>
      <c r="J566" s="25"/>
      <c r="K566" s="24"/>
      <c r="L566" s="65" t="str">
        <f>IFERROR(VLOOKUP(Tabel1[[#This Row],[Üürnik]],'Lepingu lisa'!$AW$3:$AX$22,2,FALSE),"")</f>
        <v/>
      </c>
      <c r="M566" s="65"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3">
      <c r="A567" s="24"/>
      <c r="B567" s="26"/>
      <c r="C567" s="24"/>
      <c r="D567" s="24"/>
      <c r="E567" s="24"/>
      <c r="F567" s="68"/>
      <c r="G567" s="68"/>
      <c r="H567" s="24"/>
      <c r="I567" s="65" t="str">
        <f>LEFT(Tabel1[[#This Row],[Ruumi tüüp (TALO Tüüpruumide nimestik)]],2)</f>
        <v/>
      </c>
      <c r="J567" s="25"/>
      <c r="K567" s="24"/>
      <c r="L567" s="65" t="str">
        <f>IFERROR(VLOOKUP(Tabel1[[#This Row],[Üürnik]],'Lepingu lisa'!$AW$3:$AX$22,2,FALSE),"")</f>
        <v/>
      </c>
      <c r="M567" s="65"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3">
      <c r="A568" s="24"/>
      <c r="B568" s="26"/>
      <c r="C568" s="24"/>
      <c r="D568" s="24"/>
      <c r="E568" s="24"/>
      <c r="F568" s="68"/>
      <c r="G568" s="68"/>
      <c r="H568" s="24"/>
      <c r="I568" s="65" t="str">
        <f>LEFT(Tabel1[[#This Row],[Ruumi tüüp (TALO Tüüpruumide nimestik)]],2)</f>
        <v/>
      </c>
      <c r="J568" s="25"/>
      <c r="K568" s="24"/>
      <c r="L568" s="65" t="str">
        <f>IFERROR(VLOOKUP(Tabel1[[#This Row],[Üürnik]],'Lepingu lisa'!$AW$3:$AX$22,2,FALSE),"")</f>
        <v/>
      </c>
      <c r="M568" s="65"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3">
      <c r="A569" s="24"/>
      <c r="B569" s="26"/>
      <c r="C569" s="24"/>
      <c r="D569" s="24"/>
      <c r="E569" s="24"/>
      <c r="F569" s="68"/>
      <c r="G569" s="68"/>
      <c r="H569" s="24"/>
      <c r="I569" s="65" t="str">
        <f>LEFT(Tabel1[[#This Row],[Ruumi tüüp (TALO Tüüpruumide nimestik)]],2)</f>
        <v/>
      </c>
      <c r="J569" s="25"/>
      <c r="K569" s="24"/>
      <c r="L569" s="65" t="str">
        <f>IFERROR(VLOOKUP(Tabel1[[#This Row],[Üürnik]],'Lepingu lisa'!$AW$3:$AX$22,2,FALSE),"")</f>
        <v/>
      </c>
      <c r="M569" s="65"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3">
      <c r="A570" s="24"/>
      <c r="B570" s="26"/>
      <c r="C570" s="24"/>
      <c r="D570" s="24"/>
      <c r="E570" s="24"/>
      <c r="F570" s="68"/>
      <c r="G570" s="68"/>
      <c r="H570" s="24"/>
      <c r="I570" s="65" t="str">
        <f>LEFT(Tabel1[[#This Row],[Ruumi tüüp (TALO Tüüpruumide nimestik)]],2)</f>
        <v/>
      </c>
      <c r="J570" s="25"/>
      <c r="K570" s="24"/>
      <c r="L570" s="65" t="str">
        <f>IFERROR(VLOOKUP(Tabel1[[#This Row],[Üürnik]],'Lepingu lisa'!$AW$3:$AX$22,2,FALSE),"")</f>
        <v/>
      </c>
      <c r="M570" s="65"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3">
      <c r="A571" s="24"/>
      <c r="B571" s="26"/>
      <c r="C571" s="24"/>
      <c r="D571" s="24"/>
      <c r="E571" s="24"/>
      <c r="F571" s="68"/>
      <c r="G571" s="68"/>
      <c r="H571" s="24"/>
      <c r="I571" s="65" t="str">
        <f>LEFT(Tabel1[[#This Row],[Ruumi tüüp (TALO Tüüpruumide nimestik)]],2)</f>
        <v/>
      </c>
      <c r="J571" s="25"/>
      <c r="K571" s="24"/>
      <c r="L571" s="65" t="str">
        <f>IFERROR(VLOOKUP(Tabel1[[#This Row],[Üürnik]],'Lepingu lisa'!$AW$3:$AX$22,2,FALSE),"")</f>
        <v/>
      </c>
      <c r="M571" s="65"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3">
      <c r="A572" s="24"/>
      <c r="B572" s="26"/>
      <c r="C572" s="24"/>
      <c r="D572" s="24"/>
      <c r="E572" s="24"/>
      <c r="F572" s="68"/>
      <c r="G572" s="68"/>
      <c r="H572" s="24"/>
      <c r="I572" s="65" t="str">
        <f>LEFT(Tabel1[[#This Row],[Ruumi tüüp (TALO Tüüpruumide nimestik)]],2)</f>
        <v/>
      </c>
      <c r="J572" s="25"/>
      <c r="K572" s="24"/>
      <c r="L572" s="65" t="str">
        <f>IFERROR(VLOOKUP(Tabel1[[#This Row],[Üürnik]],'Lepingu lisa'!$AW$3:$AX$22,2,FALSE),"")</f>
        <v/>
      </c>
      <c r="M572" s="65"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3">
      <c r="A573" s="24"/>
      <c r="B573" s="26"/>
      <c r="C573" s="24"/>
      <c r="D573" s="24"/>
      <c r="E573" s="24"/>
      <c r="F573" s="68"/>
      <c r="G573" s="68"/>
      <c r="H573" s="24"/>
      <c r="I573" s="65" t="str">
        <f>LEFT(Tabel1[[#This Row],[Ruumi tüüp (TALO Tüüpruumide nimestik)]],2)</f>
        <v/>
      </c>
      <c r="J573" s="25"/>
      <c r="K573" s="24"/>
      <c r="L573" s="65" t="str">
        <f>IFERROR(VLOOKUP(Tabel1[[#This Row],[Üürnik]],'Lepingu lisa'!$AW$3:$AX$22,2,FALSE),"")</f>
        <v/>
      </c>
      <c r="M573" s="65"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3">
      <c r="A574" s="24"/>
      <c r="B574" s="26"/>
      <c r="C574" s="24"/>
      <c r="D574" s="24"/>
      <c r="E574" s="24"/>
      <c r="F574" s="68"/>
      <c r="G574" s="68"/>
      <c r="H574" s="24"/>
      <c r="I574" s="65" t="str">
        <f>LEFT(Tabel1[[#This Row],[Ruumi tüüp (TALO Tüüpruumide nimestik)]],2)</f>
        <v/>
      </c>
      <c r="J574" s="25"/>
      <c r="K574" s="24"/>
      <c r="L574" s="65" t="str">
        <f>IFERROR(VLOOKUP(Tabel1[[#This Row],[Üürnik]],'Lepingu lisa'!$AW$3:$AX$22,2,FALSE),"")</f>
        <v/>
      </c>
      <c r="M574" s="65"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3">
      <c r="A575" s="24"/>
      <c r="B575" s="26"/>
      <c r="C575" s="24"/>
      <c r="D575" s="24"/>
      <c r="E575" s="24"/>
      <c r="F575" s="68"/>
      <c r="G575" s="68"/>
      <c r="H575" s="24"/>
      <c r="I575" s="65" t="str">
        <f>LEFT(Tabel1[[#This Row],[Ruumi tüüp (TALO Tüüpruumide nimestik)]],2)</f>
        <v/>
      </c>
      <c r="J575" s="25"/>
      <c r="K575" s="24"/>
      <c r="L575" s="65" t="str">
        <f>IFERROR(VLOOKUP(Tabel1[[#This Row],[Üürnik]],'Lepingu lisa'!$AW$3:$AX$22,2,FALSE),"")</f>
        <v/>
      </c>
      <c r="M575" s="65"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3">
      <c r="A576" s="24"/>
      <c r="B576" s="26"/>
      <c r="C576" s="24"/>
      <c r="D576" s="24"/>
      <c r="E576" s="24"/>
      <c r="F576" s="68"/>
      <c r="G576" s="68"/>
      <c r="H576" s="24"/>
      <c r="I576" s="65" t="str">
        <f>LEFT(Tabel1[[#This Row],[Ruumi tüüp (TALO Tüüpruumide nimestik)]],2)</f>
        <v/>
      </c>
      <c r="J576" s="25"/>
      <c r="K576" s="24"/>
      <c r="L576" s="65" t="str">
        <f>IFERROR(VLOOKUP(Tabel1[[#This Row],[Üürnik]],'Lepingu lisa'!$AW$3:$AX$22,2,FALSE),"")</f>
        <v/>
      </c>
      <c r="M576" s="65"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3">
      <c r="A577" s="24"/>
      <c r="B577" s="26"/>
      <c r="C577" s="24"/>
      <c r="D577" s="24"/>
      <c r="E577" s="24"/>
      <c r="F577" s="68"/>
      <c r="G577" s="68"/>
      <c r="H577" s="24"/>
      <c r="I577" s="65" t="str">
        <f>LEFT(Tabel1[[#This Row],[Ruumi tüüp (TALO Tüüpruumide nimestik)]],2)</f>
        <v/>
      </c>
      <c r="J577" s="25"/>
      <c r="K577" s="24"/>
      <c r="L577" s="65" t="str">
        <f>IFERROR(VLOOKUP(Tabel1[[#This Row],[Üürnik]],'Lepingu lisa'!$AW$3:$AX$22,2,FALSE),"")</f>
        <v/>
      </c>
      <c r="M577" s="65"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3">
      <c r="A578" s="24"/>
      <c r="B578" s="26"/>
      <c r="C578" s="24"/>
      <c r="D578" s="24"/>
      <c r="E578" s="24"/>
      <c r="F578" s="68"/>
      <c r="G578" s="68"/>
      <c r="H578" s="24"/>
      <c r="I578" s="65" t="str">
        <f>LEFT(Tabel1[[#This Row],[Ruumi tüüp (TALO Tüüpruumide nimestik)]],2)</f>
        <v/>
      </c>
      <c r="J578" s="25"/>
      <c r="K578" s="24"/>
      <c r="L578" s="65" t="str">
        <f>IFERROR(VLOOKUP(Tabel1[[#This Row],[Üürnik]],'Lepingu lisa'!$AW$3:$AX$22,2,FALSE),"")</f>
        <v/>
      </c>
      <c r="M578" s="65"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3">
      <c r="A579" s="24"/>
      <c r="B579" s="26"/>
      <c r="C579" s="24"/>
      <c r="D579" s="24"/>
      <c r="E579" s="24"/>
      <c r="F579" s="68"/>
      <c r="G579" s="68"/>
      <c r="H579" s="24"/>
      <c r="I579" s="65" t="str">
        <f>LEFT(Tabel1[[#This Row],[Ruumi tüüp (TALO Tüüpruumide nimestik)]],2)</f>
        <v/>
      </c>
      <c r="J579" s="25"/>
      <c r="K579" s="24"/>
      <c r="L579" s="65" t="str">
        <f>IFERROR(VLOOKUP(Tabel1[[#This Row],[Üürnik]],'Lepingu lisa'!$AW$3:$AX$22,2,FALSE),"")</f>
        <v/>
      </c>
      <c r="M579" s="65"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3">
      <c r="A580" s="24"/>
      <c r="B580" s="26"/>
      <c r="C580" s="24"/>
      <c r="D580" s="24"/>
      <c r="E580" s="24"/>
      <c r="F580" s="68"/>
      <c r="G580" s="68"/>
      <c r="H580" s="24"/>
      <c r="I580" s="65" t="str">
        <f>LEFT(Tabel1[[#This Row],[Ruumi tüüp (TALO Tüüpruumide nimestik)]],2)</f>
        <v/>
      </c>
      <c r="J580" s="25"/>
      <c r="K580" s="24"/>
      <c r="L580" s="65" t="str">
        <f>IFERROR(VLOOKUP(Tabel1[[#This Row],[Üürnik]],'Lepingu lisa'!$AW$3:$AX$22,2,FALSE),"")</f>
        <v/>
      </c>
      <c r="M580" s="65"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3">
      <c r="A581" s="24"/>
      <c r="B581" s="26"/>
      <c r="C581" s="24"/>
      <c r="D581" s="24"/>
      <c r="E581" s="24"/>
      <c r="F581" s="68"/>
      <c r="G581" s="68"/>
      <c r="H581" s="24"/>
      <c r="I581" s="65" t="str">
        <f>LEFT(Tabel1[[#This Row],[Ruumi tüüp (TALO Tüüpruumide nimestik)]],2)</f>
        <v/>
      </c>
      <c r="J581" s="25"/>
      <c r="K581" s="24"/>
      <c r="L581" s="65" t="str">
        <f>IFERROR(VLOOKUP(Tabel1[[#This Row],[Üürnik]],'Lepingu lisa'!$AW$3:$AX$22,2,FALSE),"")</f>
        <v/>
      </c>
      <c r="M581" s="65"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3">
      <c r="A582" s="24"/>
      <c r="B582" s="26"/>
      <c r="C582" s="24"/>
      <c r="D582" s="24"/>
      <c r="E582" s="24"/>
      <c r="F582" s="68"/>
      <c r="G582" s="68"/>
      <c r="H582" s="24"/>
      <c r="I582" s="65" t="str">
        <f>LEFT(Tabel1[[#This Row],[Ruumi tüüp (TALO Tüüpruumide nimestik)]],2)</f>
        <v/>
      </c>
      <c r="J582" s="25"/>
      <c r="K582" s="24"/>
      <c r="L582" s="65" t="str">
        <f>IFERROR(VLOOKUP(Tabel1[[#This Row],[Üürnik]],'Lepingu lisa'!$AW$3:$AX$22,2,FALSE),"")</f>
        <v/>
      </c>
      <c r="M582" s="65"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3">
      <c r="A583" s="24"/>
      <c r="B583" s="26"/>
      <c r="C583" s="24"/>
      <c r="D583" s="24"/>
      <c r="E583" s="24"/>
      <c r="F583" s="68"/>
      <c r="G583" s="68"/>
      <c r="H583" s="24"/>
      <c r="I583" s="65" t="str">
        <f>LEFT(Tabel1[[#This Row],[Ruumi tüüp (TALO Tüüpruumide nimestik)]],2)</f>
        <v/>
      </c>
      <c r="J583" s="25"/>
      <c r="K583" s="24"/>
      <c r="L583" s="65" t="str">
        <f>IFERROR(VLOOKUP(Tabel1[[#This Row],[Üürnik]],'Lepingu lisa'!$AW$3:$AX$22,2,FALSE),"")</f>
        <v/>
      </c>
      <c r="M583" s="65"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3">
      <c r="A584" s="24"/>
      <c r="B584" s="26"/>
      <c r="C584" s="24"/>
      <c r="D584" s="24"/>
      <c r="E584" s="24"/>
      <c r="F584" s="68"/>
      <c r="G584" s="68"/>
      <c r="H584" s="24"/>
      <c r="I584" s="65" t="str">
        <f>LEFT(Tabel1[[#This Row],[Ruumi tüüp (TALO Tüüpruumide nimestik)]],2)</f>
        <v/>
      </c>
      <c r="J584" s="25"/>
      <c r="K584" s="24"/>
      <c r="L584" s="65" t="str">
        <f>IFERROR(VLOOKUP(Tabel1[[#This Row],[Üürnik]],'Lepingu lisa'!$AW$3:$AX$22,2,FALSE),"")</f>
        <v/>
      </c>
      <c r="M584" s="65"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3">
      <c r="A585" s="24"/>
      <c r="B585" s="26"/>
      <c r="C585" s="24"/>
      <c r="D585" s="24"/>
      <c r="E585" s="24"/>
      <c r="F585" s="68"/>
      <c r="G585" s="68"/>
      <c r="H585" s="24"/>
      <c r="I585" s="65" t="str">
        <f>LEFT(Tabel1[[#This Row],[Ruumi tüüp (TALO Tüüpruumide nimestik)]],2)</f>
        <v/>
      </c>
      <c r="J585" s="25"/>
      <c r="K585" s="24"/>
      <c r="L585" s="65" t="str">
        <f>IFERROR(VLOOKUP(Tabel1[[#This Row],[Üürnik]],'Lepingu lisa'!$AW$3:$AX$22,2,FALSE),"")</f>
        <v/>
      </c>
      <c r="M585" s="65"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3">
      <c r="A586" s="24"/>
      <c r="B586" s="26"/>
      <c r="C586" s="24"/>
      <c r="D586" s="24"/>
      <c r="E586" s="24"/>
      <c r="F586" s="68"/>
      <c r="G586" s="68"/>
      <c r="H586" s="24"/>
      <c r="I586" s="65" t="str">
        <f>LEFT(Tabel1[[#This Row],[Ruumi tüüp (TALO Tüüpruumide nimestik)]],2)</f>
        <v/>
      </c>
      <c r="J586" s="25"/>
      <c r="K586" s="24"/>
      <c r="L586" s="65" t="str">
        <f>IFERROR(VLOOKUP(Tabel1[[#This Row],[Üürnik]],'Lepingu lisa'!$AW$3:$AX$22,2,FALSE),"")</f>
        <v/>
      </c>
      <c r="M586" s="65"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3">
      <c r="A587" s="24"/>
      <c r="B587" s="26"/>
      <c r="C587" s="24"/>
      <c r="D587" s="24"/>
      <c r="E587" s="24"/>
      <c r="F587" s="68"/>
      <c r="G587" s="68"/>
      <c r="H587" s="24"/>
      <c r="I587" s="65" t="str">
        <f>LEFT(Tabel1[[#This Row],[Ruumi tüüp (TALO Tüüpruumide nimestik)]],2)</f>
        <v/>
      </c>
      <c r="J587" s="25"/>
      <c r="K587" s="24"/>
      <c r="L587" s="65" t="str">
        <f>IFERROR(VLOOKUP(Tabel1[[#This Row],[Üürnik]],'Lepingu lisa'!$AW$3:$AX$22,2,FALSE),"")</f>
        <v/>
      </c>
      <c r="M587" s="65"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3">
      <c r="A588" s="24"/>
      <c r="B588" s="26"/>
      <c r="C588" s="24"/>
      <c r="D588" s="24"/>
      <c r="E588" s="24"/>
      <c r="F588" s="68"/>
      <c r="G588" s="68"/>
      <c r="H588" s="24"/>
      <c r="I588" s="65" t="str">
        <f>LEFT(Tabel1[[#This Row],[Ruumi tüüp (TALO Tüüpruumide nimestik)]],2)</f>
        <v/>
      </c>
      <c r="J588" s="25"/>
      <c r="K588" s="24"/>
      <c r="L588" s="65" t="str">
        <f>IFERROR(VLOOKUP(Tabel1[[#This Row],[Üürnik]],'Lepingu lisa'!$AW$3:$AX$22,2,FALSE),"")</f>
        <v/>
      </c>
      <c r="M588" s="65"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3">
      <c r="A589" s="24"/>
      <c r="B589" s="26"/>
      <c r="C589" s="24"/>
      <c r="D589" s="24"/>
      <c r="E589" s="24"/>
      <c r="F589" s="68"/>
      <c r="G589" s="68"/>
      <c r="H589" s="24"/>
      <c r="I589" s="65" t="str">
        <f>LEFT(Tabel1[[#This Row],[Ruumi tüüp (TALO Tüüpruumide nimestik)]],2)</f>
        <v/>
      </c>
      <c r="J589" s="25"/>
      <c r="K589" s="24"/>
      <c r="L589" s="65" t="str">
        <f>IFERROR(VLOOKUP(Tabel1[[#This Row],[Üürnik]],'Lepingu lisa'!$AW$3:$AX$22,2,FALSE),"")</f>
        <v/>
      </c>
      <c r="M589" s="65"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3">
      <c r="A590" s="24"/>
      <c r="B590" s="26"/>
      <c r="C590" s="24"/>
      <c r="D590" s="24"/>
      <c r="E590" s="24"/>
      <c r="F590" s="68"/>
      <c r="G590" s="68"/>
      <c r="H590" s="24"/>
      <c r="I590" s="65" t="str">
        <f>LEFT(Tabel1[[#This Row],[Ruumi tüüp (TALO Tüüpruumide nimestik)]],2)</f>
        <v/>
      </c>
      <c r="J590" s="25"/>
      <c r="K590" s="24"/>
      <c r="L590" s="65" t="str">
        <f>IFERROR(VLOOKUP(Tabel1[[#This Row],[Üürnik]],'Lepingu lisa'!$AW$3:$AX$22,2,FALSE),"")</f>
        <v/>
      </c>
      <c r="M590" s="65"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3">
      <c r="A591" s="24"/>
      <c r="B591" s="26"/>
      <c r="C591" s="24"/>
      <c r="D591" s="24"/>
      <c r="E591" s="24"/>
      <c r="F591" s="68"/>
      <c r="G591" s="68"/>
      <c r="H591" s="24"/>
      <c r="I591" s="65" t="str">
        <f>LEFT(Tabel1[[#This Row],[Ruumi tüüp (TALO Tüüpruumide nimestik)]],2)</f>
        <v/>
      </c>
      <c r="J591" s="25"/>
      <c r="K591" s="24"/>
      <c r="L591" s="65" t="str">
        <f>IFERROR(VLOOKUP(Tabel1[[#This Row],[Üürnik]],'Lepingu lisa'!$AW$3:$AX$22,2,FALSE),"")</f>
        <v/>
      </c>
      <c r="M591" s="65"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3">
      <c r="A592" s="24"/>
      <c r="B592" s="26"/>
      <c r="C592" s="24"/>
      <c r="D592" s="24"/>
      <c r="E592" s="24"/>
      <c r="F592" s="68"/>
      <c r="G592" s="68"/>
      <c r="H592" s="24"/>
      <c r="I592" s="65" t="str">
        <f>LEFT(Tabel1[[#This Row],[Ruumi tüüp (TALO Tüüpruumide nimestik)]],2)</f>
        <v/>
      </c>
      <c r="J592" s="25"/>
      <c r="K592" s="24"/>
      <c r="L592" s="65" t="str">
        <f>IFERROR(VLOOKUP(Tabel1[[#This Row],[Üürnik]],'Lepingu lisa'!$AW$3:$AX$22,2,FALSE),"")</f>
        <v/>
      </c>
      <c r="M592" s="65"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3">
      <c r="A593" s="24"/>
      <c r="B593" s="26"/>
      <c r="C593" s="24"/>
      <c r="D593" s="24"/>
      <c r="E593" s="24"/>
      <c r="F593" s="68"/>
      <c r="G593" s="68"/>
      <c r="H593" s="24"/>
      <c r="I593" s="65" t="str">
        <f>LEFT(Tabel1[[#This Row],[Ruumi tüüp (TALO Tüüpruumide nimestik)]],2)</f>
        <v/>
      </c>
      <c r="J593" s="25"/>
      <c r="K593" s="24"/>
      <c r="L593" s="65" t="str">
        <f>IFERROR(VLOOKUP(Tabel1[[#This Row],[Üürnik]],'Lepingu lisa'!$AW$3:$AX$22,2,FALSE),"")</f>
        <v/>
      </c>
      <c r="M593" s="65"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3">
      <c r="A594" s="24"/>
      <c r="B594" s="26"/>
      <c r="C594" s="24"/>
      <c r="D594" s="24"/>
      <c r="E594" s="24"/>
      <c r="F594" s="68"/>
      <c r="G594" s="68"/>
      <c r="H594" s="24"/>
      <c r="I594" s="65" t="str">
        <f>LEFT(Tabel1[[#This Row],[Ruumi tüüp (TALO Tüüpruumide nimestik)]],2)</f>
        <v/>
      </c>
      <c r="J594" s="25"/>
      <c r="K594" s="24"/>
      <c r="L594" s="65" t="str">
        <f>IFERROR(VLOOKUP(Tabel1[[#This Row],[Üürnik]],'Lepingu lisa'!$AW$3:$AX$22,2,FALSE),"")</f>
        <v/>
      </c>
      <c r="M594" s="65"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3">
      <c r="A595" s="24"/>
      <c r="B595" s="26"/>
      <c r="C595" s="24"/>
      <c r="D595" s="24"/>
      <c r="E595" s="24"/>
      <c r="F595" s="68"/>
      <c r="G595" s="68"/>
      <c r="H595" s="24"/>
      <c r="I595" s="65" t="str">
        <f>LEFT(Tabel1[[#This Row],[Ruumi tüüp (TALO Tüüpruumide nimestik)]],2)</f>
        <v/>
      </c>
      <c r="J595" s="25"/>
      <c r="K595" s="24"/>
      <c r="L595" s="65" t="str">
        <f>IFERROR(VLOOKUP(Tabel1[[#This Row],[Üürnik]],'Lepingu lisa'!$AW$3:$AX$22,2,FALSE),"")</f>
        <v/>
      </c>
      <c r="M595" s="65"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3">
      <c r="A596" s="24"/>
      <c r="B596" s="26"/>
      <c r="C596" s="24"/>
      <c r="D596" s="24"/>
      <c r="E596" s="24"/>
      <c r="F596" s="68"/>
      <c r="G596" s="68"/>
      <c r="H596" s="24"/>
      <c r="I596" s="65" t="str">
        <f>LEFT(Tabel1[[#This Row],[Ruumi tüüp (TALO Tüüpruumide nimestik)]],2)</f>
        <v/>
      </c>
      <c r="J596" s="25"/>
      <c r="K596" s="24"/>
      <c r="L596" s="65" t="str">
        <f>IFERROR(VLOOKUP(Tabel1[[#This Row],[Üürnik]],'Lepingu lisa'!$AW$3:$AX$22,2,FALSE),"")</f>
        <v/>
      </c>
      <c r="M596" s="65"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3">
      <c r="A597" s="24"/>
      <c r="B597" s="26"/>
      <c r="C597" s="24"/>
      <c r="D597" s="24"/>
      <c r="E597" s="24"/>
      <c r="F597" s="68"/>
      <c r="G597" s="68"/>
      <c r="H597" s="24"/>
      <c r="I597" s="65" t="str">
        <f>LEFT(Tabel1[[#This Row],[Ruumi tüüp (TALO Tüüpruumide nimestik)]],2)</f>
        <v/>
      </c>
      <c r="J597" s="25"/>
      <c r="K597" s="24"/>
      <c r="L597" s="65" t="str">
        <f>IFERROR(VLOOKUP(Tabel1[[#This Row],[Üürnik]],'Lepingu lisa'!$AW$3:$AX$22,2,FALSE),"")</f>
        <v/>
      </c>
      <c r="M597" s="65"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3">
      <c r="A598" s="24"/>
      <c r="B598" s="26"/>
      <c r="C598" s="24"/>
      <c r="D598" s="24"/>
      <c r="E598" s="24"/>
      <c r="F598" s="68"/>
      <c r="G598" s="68"/>
      <c r="H598" s="24"/>
      <c r="I598" s="65" t="str">
        <f>LEFT(Tabel1[[#This Row],[Ruumi tüüp (TALO Tüüpruumide nimestik)]],2)</f>
        <v/>
      </c>
      <c r="J598" s="25"/>
      <c r="K598" s="24"/>
      <c r="L598" s="65" t="str">
        <f>IFERROR(VLOOKUP(Tabel1[[#This Row],[Üürnik]],'Lepingu lisa'!$AW$3:$AX$22,2,FALSE),"")</f>
        <v/>
      </c>
      <c r="M598" s="65"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3">
      <c r="A599" s="24"/>
      <c r="B599" s="26"/>
      <c r="C599" s="24"/>
      <c r="D599" s="24"/>
      <c r="E599" s="24"/>
      <c r="F599" s="68"/>
      <c r="G599" s="68"/>
      <c r="H599" s="24"/>
      <c r="I599" s="65" t="str">
        <f>LEFT(Tabel1[[#This Row],[Ruumi tüüp (TALO Tüüpruumide nimestik)]],2)</f>
        <v/>
      </c>
      <c r="J599" s="25"/>
      <c r="K599" s="24"/>
      <c r="L599" s="65" t="str">
        <f>IFERROR(VLOOKUP(Tabel1[[#This Row],[Üürnik]],'Lepingu lisa'!$AW$3:$AX$22,2,FALSE),"")</f>
        <v/>
      </c>
      <c r="M599" s="65"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3">
      <c r="A600" s="24"/>
      <c r="B600" s="26"/>
      <c r="C600" s="24"/>
      <c r="D600" s="24"/>
      <c r="E600" s="24"/>
      <c r="F600" s="68"/>
      <c r="G600" s="68"/>
      <c r="H600" s="24"/>
      <c r="I600" s="65" t="str">
        <f>LEFT(Tabel1[[#This Row],[Ruumi tüüp (TALO Tüüpruumide nimestik)]],2)</f>
        <v/>
      </c>
      <c r="J600" s="25"/>
      <c r="K600" s="24"/>
      <c r="L600" s="65" t="str">
        <f>IFERROR(VLOOKUP(Tabel1[[#This Row],[Üürnik]],'Lepingu lisa'!$AW$3:$AX$22,2,FALSE),"")</f>
        <v/>
      </c>
      <c r="M600" s="65"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3">
      <c r="A601" s="24"/>
      <c r="B601" s="26"/>
      <c r="C601" s="24"/>
      <c r="D601" s="24"/>
      <c r="E601" s="24"/>
      <c r="F601" s="68"/>
      <c r="G601" s="68"/>
      <c r="H601" s="24"/>
      <c r="I601" s="65" t="str">
        <f>LEFT(Tabel1[[#This Row],[Ruumi tüüp (TALO Tüüpruumide nimestik)]],2)</f>
        <v/>
      </c>
      <c r="J601" s="25"/>
      <c r="K601" s="24"/>
      <c r="L601" s="65" t="str">
        <f>IFERROR(VLOOKUP(Tabel1[[#This Row],[Üürnik]],'Lepingu lisa'!$AW$3:$AX$22,2,FALSE),"")</f>
        <v/>
      </c>
      <c r="M601" s="65"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3">
      <c r="A602" s="24"/>
      <c r="B602" s="26"/>
      <c r="C602" s="24"/>
      <c r="D602" s="24"/>
      <c r="E602" s="24"/>
      <c r="F602" s="68"/>
      <c r="G602" s="68"/>
      <c r="H602" s="24"/>
      <c r="I602" s="65" t="str">
        <f>LEFT(Tabel1[[#This Row],[Ruumi tüüp (TALO Tüüpruumide nimestik)]],2)</f>
        <v/>
      </c>
      <c r="J602" s="25"/>
      <c r="K602" s="24"/>
      <c r="L602" s="65" t="str">
        <f>IFERROR(VLOOKUP(Tabel1[[#This Row],[Üürnik]],'Lepingu lisa'!$AW$3:$AX$22,2,FALSE),"")</f>
        <v/>
      </c>
      <c r="M602" s="65"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3">
      <c r="A603" s="24"/>
      <c r="B603" s="26"/>
      <c r="C603" s="24"/>
      <c r="D603" s="24"/>
      <c r="E603" s="24"/>
      <c r="F603" s="68"/>
      <c r="G603" s="68"/>
      <c r="H603" s="24"/>
      <c r="I603" s="65" t="str">
        <f>LEFT(Tabel1[[#This Row],[Ruumi tüüp (TALO Tüüpruumide nimestik)]],2)</f>
        <v/>
      </c>
      <c r="J603" s="25"/>
      <c r="K603" s="24"/>
      <c r="L603" s="65" t="str">
        <f>IFERROR(VLOOKUP(Tabel1[[#This Row],[Üürnik]],'Lepingu lisa'!$AW$3:$AX$22,2,FALSE),"")</f>
        <v/>
      </c>
      <c r="M603" s="65"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3">
      <c r="A604" s="24"/>
      <c r="B604" s="26"/>
      <c r="C604" s="24"/>
      <c r="D604" s="24"/>
      <c r="E604" s="24"/>
      <c r="F604" s="68"/>
      <c r="G604" s="68"/>
      <c r="H604" s="24"/>
      <c r="I604" s="65" t="str">
        <f>LEFT(Tabel1[[#This Row],[Ruumi tüüp (TALO Tüüpruumide nimestik)]],2)</f>
        <v/>
      </c>
      <c r="J604" s="25"/>
      <c r="K604" s="24"/>
      <c r="L604" s="65" t="str">
        <f>IFERROR(VLOOKUP(Tabel1[[#This Row],[Üürnik]],'Lepingu lisa'!$AW$3:$AX$22,2,FALSE),"")</f>
        <v/>
      </c>
      <c r="M604" s="65"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3">
      <c r="A605" s="24"/>
      <c r="B605" s="26"/>
      <c r="C605" s="24"/>
      <c r="D605" s="24"/>
      <c r="E605" s="24"/>
      <c r="F605" s="68"/>
      <c r="G605" s="68"/>
      <c r="H605" s="24"/>
      <c r="I605" s="65" t="str">
        <f>LEFT(Tabel1[[#This Row],[Ruumi tüüp (TALO Tüüpruumide nimestik)]],2)</f>
        <v/>
      </c>
      <c r="J605" s="25"/>
      <c r="K605" s="24"/>
      <c r="L605" s="65" t="str">
        <f>IFERROR(VLOOKUP(Tabel1[[#This Row],[Üürnik]],'Lepingu lisa'!$AW$3:$AX$22,2,FALSE),"")</f>
        <v/>
      </c>
      <c r="M605" s="65"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3">
      <c r="A606" s="24"/>
      <c r="B606" s="26"/>
      <c r="C606" s="24"/>
      <c r="D606" s="24"/>
      <c r="E606" s="24"/>
      <c r="F606" s="68"/>
      <c r="G606" s="68"/>
      <c r="H606" s="24"/>
      <c r="I606" s="65" t="str">
        <f>LEFT(Tabel1[[#This Row],[Ruumi tüüp (TALO Tüüpruumide nimestik)]],2)</f>
        <v/>
      </c>
      <c r="J606" s="25"/>
      <c r="K606" s="24"/>
      <c r="L606" s="65" t="str">
        <f>IFERROR(VLOOKUP(Tabel1[[#This Row],[Üürnik]],'Lepingu lisa'!$AW$3:$AX$22,2,FALSE),"")</f>
        <v/>
      </c>
      <c r="M606" s="65"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3">
      <c r="A607" s="24"/>
      <c r="B607" s="26"/>
      <c r="C607" s="24"/>
      <c r="D607" s="24"/>
      <c r="E607" s="24"/>
      <c r="F607" s="68"/>
      <c r="G607" s="68"/>
      <c r="H607" s="24"/>
      <c r="I607" s="65" t="str">
        <f>LEFT(Tabel1[[#This Row],[Ruumi tüüp (TALO Tüüpruumide nimestik)]],2)</f>
        <v/>
      </c>
      <c r="J607" s="25"/>
      <c r="K607" s="24"/>
      <c r="L607" s="65" t="str">
        <f>IFERROR(VLOOKUP(Tabel1[[#This Row],[Üürnik]],'Lepingu lisa'!$AW$3:$AX$22,2,FALSE),"")</f>
        <v/>
      </c>
      <c r="M607" s="65"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3">
      <c r="A608" s="24"/>
      <c r="B608" s="26"/>
      <c r="C608" s="24"/>
      <c r="D608" s="24"/>
      <c r="E608" s="24"/>
      <c r="F608" s="68"/>
      <c r="G608" s="68"/>
      <c r="H608" s="24"/>
      <c r="I608" s="65" t="str">
        <f>LEFT(Tabel1[[#This Row],[Ruumi tüüp (TALO Tüüpruumide nimestik)]],2)</f>
        <v/>
      </c>
      <c r="J608" s="25"/>
      <c r="K608" s="24"/>
      <c r="L608" s="65" t="str">
        <f>IFERROR(VLOOKUP(Tabel1[[#This Row],[Üürnik]],'Lepingu lisa'!$AW$3:$AX$22,2,FALSE),"")</f>
        <v/>
      </c>
      <c r="M608" s="65"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3">
      <c r="A609" s="24"/>
      <c r="B609" s="26"/>
      <c r="C609" s="24"/>
      <c r="D609" s="24"/>
      <c r="E609" s="24"/>
      <c r="F609" s="68"/>
      <c r="G609" s="68"/>
      <c r="H609" s="24"/>
      <c r="I609" s="65" t="str">
        <f>LEFT(Tabel1[[#This Row],[Ruumi tüüp (TALO Tüüpruumide nimestik)]],2)</f>
        <v/>
      </c>
      <c r="J609" s="25"/>
      <c r="K609" s="24"/>
      <c r="L609" s="65" t="str">
        <f>IFERROR(VLOOKUP(Tabel1[[#This Row],[Üürnik]],'Lepingu lisa'!$AW$3:$AX$22,2,FALSE),"")</f>
        <v/>
      </c>
      <c r="M609" s="65"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3">
      <c r="A610" s="24"/>
      <c r="B610" s="26"/>
      <c r="C610" s="24"/>
      <c r="D610" s="24"/>
      <c r="E610" s="24"/>
      <c r="F610" s="68"/>
      <c r="G610" s="68"/>
      <c r="H610" s="24"/>
      <c r="I610" s="65" t="str">
        <f>LEFT(Tabel1[[#This Row],[Ruumi tüüp (TALO Tüüpruumide nimestik)]],2)</f>
        <v/>
      </c>
      <c r="J610" s="25"/>
      <c r="K610" s="24"/>
      <c r="L610" s="65" t="str">
        <f>IFERROR(VLOOKUP(Tabel1[[#This Row],[Üürnik]],'Lepingu lisa'!$AW$3:$AX$22,2,FALSE),"")</f>
        <v/>
      </c>
      <c r="M610" s="65"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3">
      <c r="A611" s="24"/>
      <c r="B611" s="26"/>
      <c r="C611" s="24"/>
      <c r="D611" s="24"/>
      <c r="E611" s="24"/>
      <c r="F611" s="68"/>
      <c r="G611" s="68"/>
      <c r="H611" s="24"/>
      <c r="I611" s="65" t="str">
        <f>LEFT(Tabel1[[#This Row],[Ruumi tüüp (TALO Tüüpruumide nimestik)]],2)</f>
        <v/>
      </c>
      <c r="J611" s="25"/>
      <c r="K611" s="24"/>
      <c r="L611" s="65" t="str">
        <f>IFERROR(VLOOKUP(Tabel1[[#This Row],[Üürnik]],'Lepingu lisa'!$AW$3:$AX$22,2,FALSE),"")</f>
        <v/>
      </c>
      <c r="M611" s="65"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3">
      <c r="A612" s="24"/>
      <c r="B612" s="26"/>
      <c r="C612" s="24"/>
      <c r="D612" s="24"/>
      <c r="E612" s="24"/>
      <c r="F612" s="68"/>
      <c r="G612" s="68"/>
      <c r="H612" s="24"/>
      <c r="I612" s="65" t="str">
        <f>LEFT(Tabel1[[#This Row],[Ruumi tüüp (TALO Tüüpruumide nimestik)]],2)</f>
        <v/>
      </c>
      <c r="J612" s="25"/>
      <c r="K612" s="24"/>
      <c r="L612" s="65" t="str">
        <f>IFERROR(VLOOKUP(Tabel1[[#This Row],[Üürnik]],'Lepingu lisa'!$AW$3:$AX$22,2,FALSE),"")</f>
        <v/>
      </c>
      <c r="M612" s="65"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3">
      <c r="A613" s="24"/>
      <c r="B613" s="26"/>
      <c r="C613" s="24"/>
      <c r="D613" s="24"/>
      <c r="E613" s="24"/>
      <c r="F613" s="68"/>
      <c r="G613" s="68"/>
      <c r="H613" s="24"/>
      <c r="I613" s="65" t="str">
        <f>LEFT(Tabel1[[#This Row],[Ruumi tüüp (TALO Tüüpruumide nimestik)]],2)</f>
        <v/>
      </c>
      <c r="J613" s="25"/>
      <c r="K613" s="24"/>
      <c r="L613" s="65" t="str">
        <f>IFERROR(VLOOKUP(Tabel1[[#This Row],[Üürnik]],'Lepingu lisa'!$AW$3:$AX$22,2,FALSE),"")</f>
        <v/>
      </c>
      <c r="M613" s="65"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3">
      <c r="A614" s="24"/>
      <c r="B614" s="26"/>
      <c r="C614" s="24"/>
      <c r="D614" s="24"/>
      <c r="E614" s="24"/>
      <c r="F614" s="68"/>
      <c r="G614" s="68"/>
      <c r="H614" s="24"/>
      <c r="I614" s="65" t="str">
        <f>LEFT(Tabel1[[#This Row],[Ruumi tüüp (TALO Tüüpruumide nimestik)]],2)</f>
        <v/>
      </c>
      <c r="J614" s="25"/>
      <c r="K614" s="24"/>
      <c r="L614" s="65" t="str">
        <f>IFERROR(VLOOKUP(Tabel1[[#This Row],[Üürnik]],'Lepingu lisa'!$AW$3:$AX$22,2,FALSE),"")</f>
        <v/>
      </c>
      <c r="M614" s="65"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3">
      <c r="A615" s="24"/>
      <c r="B615" s="26"/>
      <c r="C615" s="24"/>
      <c r="D615" s="24"/>
      <c r="E615" s="24"/>
      <c r="F615" s="68"/>
      <c r="G615" s="68"/>
      <c r="H615" s="24"/>
      <c r="I615" s="65" t="str">
        <f>LEFT(Tabel1[[#This Row],[Ruumi tüüp (TALO Tüüpruumide nimestik)]],2)</f>
        <v/>
      </c>
      <c r="J615" s="25"/>
      <c r="K615" s="24"/>
      <c r="L615" s="65" t="str">
        <f>IFERROR(VLOOKUP(Tabel1[[#This Row],[Üürnik]],'Lepingu lisa'!$AW$3:$AX$22,2,FALSE),"")</f>
        <v/>
      </c>
      <c r="M615" s="65"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3">
      <c r="A616" s="24"/>
      <c r="B616" s="26"/>
      <c r="C616" s="24"/>
      <c r="D616" s="24"/>
      <c r="E616" s="24"/>
      <c r="F616" s="68"/>
      <c r="G616" s="68"/>
      <c r="H616" s="24"/>
      <c r="I616" s="65" t="str">
        <f>LEFT(Tabel1[[#This Row],[Ruumi tüüp (TALO Tüüpruumide nimestik)]],2)</f>
        <v/>
      </c>
      <c r="J616" s="25"/>
      <c r="K616" s="24"/>
      <c r="L616" s="65" t="str">
        <f>IFERROR(VLOOKUP(Tabel1[[#This Row],[Üürnik]],'Lepingu lisa'!$AW$3:$AX$22,2,FALSE),"")</f>
        <v/>
      </c>
      <c r="M616" s="65"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3">
      <c r="A617" s="24"/>
      <c r="B617" s="26"/>
      <c r="C617" s="24"/>
      <c r="D617" s="24"/>
      <c r="E617" s="24"/>
      <c r="F617" s="68"/>
      <c r="G617" s="68"/>
      <c r="H617" s="24"/>
      <c r="I617" s="65" t="str">
        <f>LEFT(Tabel1[[#This Row],[Ruumi tüüp (TALO Tüüpruumide nimestik)]],2)</f>
        <v/>
      </c>
      <c r="J617" s="25"/>
      <c r="K617" s="24"/>
      <c r="L617" s="65" t="str">
        <f>IFERROR(VLOOKUP(Tabel1[[#This Row],[Üürnik]],'Lepingu lisa'!$AW$3:$AX$22,2,FALSE),"")</f>
        <v/>
      </c>
      <c r="M617" s="65"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3">
      <c r="A618" s="24"/>
      <c r="B618" s="26"/>
      <c r="C618" s="24"/>
      <c r="D618" s="24"/>
      <c r="E618" s="24"/>
      <c r="F618" s="68"/>
      <c r="G618" s="68"/>
      <c r="H618" s="24"/>
      <c r="I618" s="65" t="str">
        <f>LEFT(Tabel1[[#This Row],[Ruumi tüüp (TALO Tüüpruumide nimestik)]],2)</f>
        <v/>
      </c>
      <c r="J618" s="25"/>
      <c r="K618" s="24"/>
      <c r="L618" s="65" t="str">
        <f>IFERROR(VLOOKUP(Tabel1[[#This Row],[Üürnik]],'Lepingu lisa'!$AW$3:$AX$22,2,FALSE),"")</f>
        <v/>
      </c>
      <c r="M618" s="65"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3">
      <c r="A619" s="24"/>
      <c r="B619" s="26"/>
      <c r="C619" s="24"/>
      <c r="D619" s="24"/>
      <c r="E619" s="24"/>
      <c r="F619" s="68"/>
      <c r="G619" s="68"/>
      <c r="H619" s="24"/>
      <c r="I619" s="65" t="str">
        <f>LEFT(Tabel1[[#This Row],[Ruumi tüüp (TALO Tüüpruumide nimestik)]],2)</f>
        <v/>
      </c>
      <c r="J619" s="25"/>
      <c r="K619" s="24"/>
      <c r="L619" s="65" t="str">
        <f>IFERROR(VLOOKUP(Tabel1[[#This Row],[Üürnik]],'Lepingu lisa'!$AW$3:$AX$22,2,FALSE),"")</f>
        <v/>
      </c>
      <c r="M619" s="65"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3">
      <c r="A620" s="24"/>
      <c r="B620" s="26"/>
      <c r="C620" s="24"/>
      <c r="D620" s="24"/>
      <c r="E620" s="24"/>
      <c r="F620" s="68"/>
      <c r="G620" s="68"/>
      <c r="H620" s="24"/>
      <c r="I620" s="65" t="str">
        <f>LEFT(Tabel1[[#This Row],[Ruumi tüüp (TALO Tüüpruumide nimestik)]],2)</f>
        <v/>
      </c>
      <c r="J620" s="25"/>
      <c r="K620" s="24"/>
      <c r="L620" s="65" t="str">
        <f>IFERROR(VLOOKUP(Tabel1[[#This Row],[Üürnik]],'Lepingu lisa'!$AW$3:$AX$22,2,FALSE),"")</f>
        <v/>
      </c>
      <c r="M620" s="65"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3">
      <c r="A621" s="24"/>
      <c r="B621" s="26"/>
      <c r="C621" s="24"/>
      <c r="D621" s="24"/>
      <c r="E621" s="24"/>
      <c r="F621" s="68"/>
      <c r="G621" s="68"/>
      <c r="H621" s="24"/>
      <c r="I621" s="65" t="str">
        <f>LEFT(Tabel1[[#This Row],[Ruumi tüüp (TALO Tüüpruumide nimestik)]],2)</f>
        <v/>
      </c>
      <c r="J621" s="25"/>
      <c r="K621" s="24"/>
      <c r="L621" s="65" t="str">
        <f>IFERROR(VLOOKUP(Tabel1[[#This Row],[Üürnik]],'Lepingu lisa'!$AW$3:$AX$22,2,FALSE),"")</f>
        <v/>
      </c>
      <c r="M621" s="65"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3">
      <c r="A622" s="24"/>
      <c r="B622" s="26"/>
      <c r="C622" s="24"/>
      <c r="D622" s="24"/>
      <c r="E622" s="24"/>
      <c r="F622" s="68"/>
      <c r="G622" s="68"/>
      <c r="H622" s="24"/>
      <c r="I622" s="65" t="str">
        <f>LEFT(Tabel1[[#This Row],[Ruumi tüüp (TALO Tüüpruumide nimestik)]],2)</f>
        <v/>
      </c>
      <c r="J622" s="25"/>
      <c r="K622" s="24"/>
      <c r="L622" s="65" t="str">
        <f>IFERROR(VLOOKUP(Tabel1[[#This Row],[Üürnik]],'Lepingu lisa'!$AW$3:$AX$22,2,FALSE),"")</f>
        <v/>
      </c>
      <c r="M622" s="65"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3">
      <c r="A623" s="24"/>
      <c r="B623" s="26"/>
      <c r="C623" s="24"/>
      <c r="D623" s="24"/>
      <c r="E623" s="24"/>
      <c r="F623" s="68"/>
      <c r="G623" s="68"/>
      <c r="H623" s="24"/>
      <c r="I623" s="65" t="str">
        <f>LEFT(Tabel1[[#This Row],[Ruumi tüüp (TALO Tüüpruumide nimestik)]],2)</f>
        <v/>
      </c>
      <c r="J623" s="25"/>
      <c r="K623" s="24"/>
      <c r="L623" s="65" t="str">
        <f>IFERROR(VLOOKUP(Tabel1[[#This Row],[Üürnik]],'Lepingu lisa'!$AW$3:$AX$22,2,FALSE),"")</f>
        <v/>
      </c>
      <c r="M623" s="65"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3">
      <c r="A624" s="24"/>
      <c r="B624" s="26"/>
      <c r="C624" s="24"/>
      <c r="D624" s="24"/>
      <c r="E624" s="24"/>
      <c r="F624" s="68"/>
      <c r="G624" s="68"/>
      <c r="H624" s="24"/>
      <c r="I624" s="65" t="str">
        <f>LEFT(Tabel1[[#This Row],[Ruumi tüüp (TALO Tüüpruumide nimestik)]],2)</f>
        <v/>
      </c>
      <c r="J624" s="25"/>
      <c r="K624" s="24"/>
      <c r="L624" s="65" t="str">
        <f>IFERROR(VLOOKUP(Tabel1[[#This Row],[Üürnik]],'Lepingu lisa'!$AW$3:$AX$22,2,FALSE),"")</f>
        <v/>
      </c>
      <c r="M624" s="65"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3">
      <c r="A625" s="24"/>
      <c r="B625" s="26"/>
      <c r="C625" s="24"/>
      <c r="D625" s="24"/>
      <c r="E625" s="24"/>
      <c r="F625" s="68"/>
      <c r="G625" s="68"/>
      <c r="H625" s="24"/>
      <c r="I625" s="65" t="str">
        <f>LEFT(Tabel1[[#This Row],[Ruumi tüüp (TALO Tüüpruumide nimestik)]],2)</f>
        <v/>
      </c>
      <c r="J625" s="25"/>
      <c r="K625" s="24"/>
      <c r="L625" s="65" t="str">
        <f>IFERROR(VLOOKUP(Tabel1[[#This Row],[Üürnik]],'Lepingu lisa'!$AW$3:$AX$22,2,FALSE),"")</f>
        <v/>
      </c>
      <c r="M625" s="65"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3">
      <c r="A626" s="24"/>
      <c r="B626" s="26"/>
      <c r="C626" s="24"/>
      <c r="D626" s="24"/>
      <c r="E626" s="24"/>
      <c r="F626" s="68"/>
      <c r="G626" s="68"/>
      <c r="H626" s="24"/>
      <c r="I626" s="65" t="str">
        <f>LEFT(Tabel1[[#This Row],[Ruumi tüüp (TALO Tüüpruumide nimestik)]],2)</f>
        <v/>
      </c>
      <c r="J626" s="25"/>
      <c r="K626" s="24"/>
      <c r="L626" s="65" t="str">
        <f>IFERROR(VLOOKUP(Tabel1[[#This Row],[Üürnik]],'Lepingu lisa'!$AW$3:$AX$22,2,FALSE),"")</f>
        <v/>
      </c>
      <c r="M626" s="65"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3">
      <c r="A627" s="24"/>
      <c r="B627" s="26"/>
      <c r="C627" s="24"/>
      <c r="D627" s="24"/>
      <c r="E627" s="24"/>
      <c r="F627" s="68"/>
      <c r="G627" s="68"/>
      <c r="H627" s="24"/>
      <c r="I627" s="65" t="str">
        <f>LEFT(Tabel1[[#This Row],[Ruumi tüüp (TALO Tüüpruumide nimestik)]],2)</f>
        <v/>
      </c>
      <c r="J627" s="25"/>
      <c r="K627" s="24"/>
      <c r="L627" s="65" t="str">
        <f>IFERROR(VLOOKUP(Tabel1[[#This Row],[Üürnik]],'Lepingu lisa'!$AW$3:$AX$22,2,FALSE),"")</f>
        <v/>
      </c>
      <c r="M627" s="65"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3">
      <c r="A628" s="24"/>
      <c r="B628" s="26"/>
      <c r="C628" s="24"/>
      <c r="D628" s="24"/>
      <c r="E628" s="24"/>
      <c r="F628" s="68"/>
      <c r="G628" s="68"/>
      <c r="H628" s="24"/>
      <c r="I628" s="65" t="str">
        <f>LEFT(Tabel1[[#This Row],[Ruumi tüüp (TALO Tüüpruumide nimestik)]],2)</f>
        <v/>
      </c>
      <c r="J628" s="25"/>
      <c r="K628" s="24"/>
      <c r="L628" s="65" t="str">
        <f>IFERROR(VLOOKUP(Tabel1[[#This Row],[Üürnik]],'Lepingu lisa'!$AW$3:$AX$22,2,FALSE),"")</f>
        <v/>
      </c>
      <c r="M628" s="65"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3">
      <c r="A629" s="24"/>
      <c r="B629" s="26"/>
      <c r="C629" s="24"/>
      <c r="D629" s="24"/>
      <c r="E629" s="24"/>
      <c r="F629" s="68"/>
      <c r="G629" s="68"/>
      <c r="H629" s="24"/>
      <c r="I629" s="65" t="str">
        <f>LEFT(Tabel1[[#This Row],[Ruumi tüüp (TALO Tüüpruumide nimestik)]],2)</f>
        <v/>
      </c>
      <c r="J629" s="25"/>
      <c r="K629" s="24"/>
      <c r="L629" s="65" t="str">
        <f>IFERROR(VLOOKUP(Tabel1[[#This Row],[Üürnik]],'Lepingu lisa'!$AW$3:$AX$22,2,FALSE),"")</f>
        <v/>
      </c>
      <c r="M629" s="65"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3">
      <c r="A630" s="24"/>
      <c r="B630" s="26"/>
      <c r="C630" s="24"/>
      <c r="D630" s="24"/>
      <c r="E630" s="24"/>
      <c r="F630" s="68"/>
      <c r="G630" s="68"/>
      <c r="H630" s="24"/>
      <c r="I630" s="65" t="str">
        <f>LEFT(Tabel1[[#This Row],[Ruumi tüüp (TALO Tüüpruumide nimestik)]],2)</f>
        <v/>
      </c>
      <c r="J630" s="25"/>
      <c r="K630" s="24"/>
      <c r="L630" s="65" t="str">
        <f>IFERROR(VLOOKUP(Tabel1[[#This Row],[Üürnik]],'Lepingu lisa'!$AW$3:$AX$22,2,FALSE),"")</f>
        <v/>
      </c>
      <c r="M630" s="65"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3">
      <c r="A631" s="24"/>
      <c r="B631" s="26"/>
      <c r="C631" s="24"/>
      <c r="D631" s="24"/>
      <c r="E631" s="24"/>
      <c r="F631" s="68"/>
      <c r="G631" s="68"/>
      <c r="H631" s="24"/>
      <c r="I631" s="65" t="str">
        <f>LEFT(Tabel1[[#This Row],[Ruumi tüüp (TALO Tüüpruumide nimestik)]],2)</f>
        <v/>
      </c>
      <c r="J631" s="25"/>
      <c r="K631" s="24"/>
      <c r="L631" s="65" t="str">
        <f>IFERROR(VLOOKUP(Tabel1[[#This Row],[Üürnik]],'Lepingu lisa'!$AW$3:$AX$22,2,FALSE),"")</f>
        <v/>
      </c>
      <c r="M631" s="65"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3">
      <c r="A632" s="24"/>
      <c r="B632" s="26"/>
      <c r="C632" s="24"/>
      <c r="D632" s="24"/>
      <c r="E632" s="24"/>
      <c r="F632" s="68"/>
      <c r="G632" s="68"/>
      <c r="H632" s="24"/>
      <c r="I632" s="65" t="str">
        <f>LEFT(Tabel1[[#This Row],[Ruumi tüüp (TALO Tüüpruumide nimestik)]],2)</f>
        <v/>
      </c>
      <c r="J632" s="25"/>
      <c r="K632" s="24"/>
      <c r="L632" s="65" t="str">
        <f>IFERROR(VLOOKUP(Tabel1[[#This Row],[Üürnik]],'Lepingu lisa'!$AW$3:$AX$22,2,FALSE),"")</f>
        <v/>
      </c>
      <c r="M632" s="65"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3">
      <c r="A633" s="24"/>
      <c r="B633" s="26"/>
      <c r="C633" s="24"/>
      <c r="D633" s="24"/>
      <c r="E633" s="24"/>
      <c r="F633" s="68"/>
      <c r="G633" s="68"/>
      <c r="H633" s="24"/>
      <c r="I633" s="65" t="str">
        <f>LEFT(Tabel1[[#This Row],[Ruumi tüüp (TALO Tüüpruumide nimestik)]],2)</f>
        <v/>
      </c>
      <c r="J633" s="25"/>
      <c r="K633" s="24"/>
      <c r="L633" s="65" t="str">
        <f>IFERROR(VLOOKUP(Tabel1[[#This Row],[Üürnik]],'Lepingu lisa'!$AW$3:$AX$22,2,FALSE),"")</f>
        <v/>
      </c>
      <c r="M633" s="65"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3">
      <c r="A634" s="24"/>
      <c r="B634" s="26"/>
      <c r="C634" s="24"/>
      <c r="D634" s="24"/>
      <c r="E634" s="24"/>
      <c r="F634" s="68"/>
      <c r="G634" s="68"/>
      <c r="H634" s="24"/>
      <c r="I634" s="65" t="str">
        <f>LEFT(Tabel1[[#This Row],[Ruumi tüüp (TALO Tüüpruumide nimestik)]],2)</f>
        <v/>
      </c>
      <c r="J634" s="25"/>
      <c r="K634" s="24"/>
      <c r="L634" s="65" t="str">
        <f>IFERROR(VLOOKUP(Tabel1[[#This Row],[Üürnik]],'Lepingu lisa'!$AW$3:$AX$22,2,FALSE),"")</f>
        <v/>
      </c>
      <c r="M634" s="65"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3">
      <c r="A635" s="24"/>
      <c r="B635" s="26"/>
      <c r="C635" s="24"/>
      <c r="D635" s="24"/>
      <c r="E635" s="24"/>
      <c r="F635" s="68"/>
      <c r="G635" s="68"/>
      <c r="H635" s="24"/>
      <c r="I635" s="65" t="str">
        <f>LEFT(Tabel1[[#This Row],[Ruumi tüüp (TALO Tüüpruumide nimestik)]],2)</f>
        <v/>
      </c>
      <c r="J635" s="25"/>
      <c r="K635" s="24"/>
      <c r="L635" s="65" t="str">
        <f>IFERROR(VLOOKUP(Tabel1[[#This Row],[Üürnik]],'Lepingu lisa'!$AW$3:$AX$22,2,FALSE),"")</f>
        <v/>
      </c>
      <c r="M635" s="65"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3">
      <c r="A636" s="24"/>
      <c r="B636" s="26"/>
      <c r="C636" s="24"/>
      <c r="D636" s="24"/>
      <c r="E636" s="24"/>
      <c r="F636" s="68"/>
      <c r="G636" s="68"/>
      <c r="H636" s="24"/>
      <c r="I636" s="65" t="str">
        <f>LEFT(Tabel1[[#This Row],[Ruumi tüüp (TALO Tüüpruumide nimestik)]],2)</f>
        <v/>
      </c>
      <c r="J636" s="25"/>
      <c r="K636" s="24"/>
      <c r="L636" s="65" t="str">
        <f>IFERROR(VLOOKUP(Tabel1[[#This Row],[Üürnik]],'Lepingu lisa'!$AW$3:$AX$22,2,FALSE),"")</f>
        <v/>
      </c>
      <c r="M636" s="65"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3">
      <c r="A637" s="24"/>
      <c r="B637" s="26"/>
      <c r="C637" s="24"/>
      <c r="D637" s="24"/>
      <c r="E637" s="24"/>
      <c r="F637" s="68"/>
      <c r="G637" s="68"/>
      <c r="H637" s="24"/>
      <c r="I637" s="65" t="str">
        <f>LEFT(Tabel1[[#This Row],[Ruumi tüüp (TALO Tüüpruumide nimestik)]],2)</f>
        <v/>
      </c>
      <c r="J637" s="25"/>
      <c r="K637" s="24"/>
      <c r="L637" s="65" t="str">
        <f>IFERROR(VLOOKUP(Tabel1[[#This Row],[Üürnik]],'Lepingu lisa'!$AW$3:$AX$22,2,FALSE),"")</f>
        <v/>
      </c>
      <c r="M637" s="65"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3">
      <c r="A638" s="24"/>
      <c r="B638" s="26"/>
      <c r="C638" s="24"/>
      <c r="D638" s="24"/>
      <c r="E638" s="24"/>
      <c r="F638" s="68"/>
      <c r="G638" s="68"/>
      <c r="H638" s="24"/>
      <c r="I638" s="65" t="str">
        <f>LEFT(Tabel1[[#This Row],[Ruumi tüüp (TALO Tüüpruumide nimestik)]],2)</f>
        <v/>
      </c>
      <c r="J638" s="25"/>
      <c r="K638" s="24"/>
      <c r="L638" s="65" t="str">
        <f>IFERROR(VLOOKUP(Tabel1[[#This Row],[Üürnik]],'Lepingu lisa'!$AW$3:$AX$22,2,FALSE),"")</f>
        <v/>
      </c>
      <c r="M638" s="65"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3">
      <c r="A639" s="24"/>
      <c r="B639" s="26"/>
      <c r="C639" s="24"/>
      <c r="D639" s="24"/>
      <c r="E639" s="24"/>
      <c r="F639" s="68"/>
      <c r="G639" s="68"/>
      <c r="H639" s="24"/>
      <c r="I639" s="65" t="str">
        <f>LEFT(Tabel1[[#This Row],[Ruumi tüüp (TALO Tüüpruumide nimestik)]],2)</f>
        <v/>
      </c>
      <c r="J639" s="25"/>
      <c r="K639" s="24"/>
      <c r="L639" s="65" t="str">
        <f>IFERROR(VLOOKUP(Tabel1[[#This Row],[Üürnik]],'Lepingu lisa'!$AW$3:$AX$22,2,FALSE),"")</f>
        <v/>
      </c>
      <c r="M639" s="65"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3">
      <c r="A640" s="24"/>
      <c r="B640" s="26"/>
      <c r="C640" s="24"/>
      <c r="D640" s="24"/>
      <c r="E640" s="24"/>
      <c r="F640" s="68"/>
      <c r="G640" s="68"/>
      <c r="H640" s="24"/>
      <c r="I640" s="65" t="str">
        <f>LEFT(Tabel1[[#This Row],[Ruumi tüüp (TALO Tüüpruumide nimestik)]],2)</f>
        <v/>
      </c>
      <c r="J640" s="25"/>
      <c r="K640" s="24"/>
      <c r="L640" s="65" t="str">
        <f>IFERROR(VLOOKUP(Tabel1[[#This Row],[Üürnik]],'Lepingu lisa'!$AW$3:$AX$22,2,FALSE),"")</f>
        <v/>
      </c>
      <c r="M640" s="65"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3">
      <c r="A641" s="24"/>
      <c r="B641" s="26"/>
      <c r="C641" s="24"/>
      <c r="D641" s="24"/>
      <c r="E641" s="24"/>
      <c r="F641" s="68"/>
      <c r="G641" s="68"/>
      <c r="H641" s="24"/>
      <c r="I641" s="65" t="str">
        <f>LEFT(Tabel1[[#This Row],[Ruumi tüüp (TALO Tüüpruumide nimestik)]],2)</f>
        <v/>
      </c>
      <c r="J641" s="25"/>
      <c r="K641" s="24"/>
      <c r="L641" s="65" t="str">
        <f>IFERROR(VLOOKUP(Tabel1[[#This Row],[Üürnik]],'Lepingu lisa'!$AW$3:$AX$22,2,FALSE),"")</f>
        <v/>
      </c>
      <c r="M641" s="65"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3">
      <c r="A642" s="24"/>
      <c r="B642" s="26"/>
      <c r="C642" s="24"/>
      <c r="D642" s="24"/>
      <c r="E642" s="24"/>
      <c r="F642" s="68"/>
      <c r="G642" s="68"/>
      <c r="H642" s="24"/>
      <c r="I642" s="65" t="str">
        <f>LEFT(Tabel1[[#This Row],[Ruumi tüüp (TALO Tüüpruumide nimestik)]],2)</f>
        <v/>
      </c>
      <c r="J642" s="25"/>
      <c r="K642" s="24"/>
      <c r="L642" s="65" t="str">
        <f>IFERROR(VLOOKUP(Tabel1[[#This Row],[Üürnik]],'Lepingu lisa'!$AW$3:$AX$22,2,FALSE),"")</f>
        <v/>
      </c>
      <c r="M642" s="65"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3">
      <c r="A643" s="24"/>
      <c r="B643" s="26"/>
      <c r="C643" s="24"/>
      <c r="D643" s="24"/>
      <c r="E643" s="24"/>
      <c r="F643" s="68"/>
      <c r="G643" s="68"/>
      <c r="H643" s="24"/>
      <c r="I643" s="65" t="str">
        <f>LEFT(Tabel1[[#This Row],[Ruumi tüüp (TALO Tüüpruumide nimestik)]],2)</f>
        <v/>
      </c>
      <c r="J643" s="25"/>
      <c r="K643" s="24"/>
      <c r="L643" s="65" t="str">
        <f>IFERROR(VLOOKUP(Tabel1[[#This Row],[Üürnik]],'Lepingu lisa'!$AW$3:$AX$22,2,FALSE),"")</f>
        <v/>
      </c>
      <c r="M643" s="65"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3">
      <c r="A644" s="24"/>
      <c r="B644" s="26"/>
      <c r="C644" s="24"/>
      <c r="D644" s="24"/>
      <c r="E644" s="24"/>
      <c r="F644" s="68"/>
      <c r="G644" s="68"/>
      <c r="H644" s="24"/>
      <c r="I644" s="65" t="str">
        <f>LEFT(Tabel1[[#This Row],[Ruumi tüüp (TALO Tüüpruumide nimestik)]],2)</f>
        <v/>
      </c>
      <c r="J644" s="25"/>
      <c r="K644" s="24"/>
      <c r="L644" s="65" t="str">
        <f>IFERROR(VLOOKUP(Tabel1[[#This Row],[Üürnik]],'Lepingu lisa'!$AW$3:$AX$22,2,FALSE),"")</f>
        <v/>
      </c>
      <c r="M644" s="65"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3">
      <c r="A645" s="24"/>
      <c r="B645" s="26"/>
      <c r="C645" s="24"/>
      <c r="D645" s="24"/>
      <c r="E645" s="24"/>
      <c r="F645" s="68"/>
      <c r="G645" s="68"/>
      <c r="H645" s="24"/>
      <c r="I645" s="65" t="str">
        <f>LEFT(Tabel1[[#This Row],[Ruumi tüüp (TALO Tüüpruumide nimestik)]],2)</f>
        <v/>
      </c>
      <c r="J645" s="25"/>
      <c r="K645" s="24"/>
      <c r="L645" s="65" t="str">
        <f>IFERROR(VLOOKUP(Tabel1[[#This Row],[Üürnik]],'Lepingu lisa'!$AW$3:$AX$22,2,FALSE),"")</f>
        <v/>
      </c>
      <c r="M645" s="65"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3">
      <c r="A646" s="24"/>
      <c r="B646" s="26"/>
      <c r="C646" s="24"/>
      <c r="D646" s="24"/>
      <c r="E646" s="24"/>
      <c r="F646" s="68"/>
      <c r="G646" s="68"/>
      <c r="H646" s="24"/>
      <c r="I646" s="65" t="str">
        <f>LEFT(Tabel1[[#This Row],[Ruumi tüüp (TALO Tüüpruumide nimestik)]],2)</f>
        <v/>
      </c>
      <c r="J646" s="25"/>
      <c r="K646" s="24"/>
      <c r="L646" s="65" t="str">
        <f>IFERROR(VLOOKUP(Tabel1[[#This Row],[Üürnik]],'Lepingu lisa'!$AW$3:$AX$22,2,FALSE),"")</f>
        <v/>
      </c>
      <c r="M646" s="65"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3">
      <c r="A647" s="24"/>
      <c r="B647" s="26"/>
      <c r="C647" s="24"/>
      <c r="D647" s="24"/>
      <c r="E647" s="24"/>
      <c r="F647" s="68"/>
      <c r="G647" s="68"/>
      <c r="H647" s="24"/>
      <c r="I647" s="65" t="str">
        <f>LEFT(Tabel1[[#This Row],[Ruumi tüüp (TALO Tüüpruumide nimestik)]],2)</f>
        <v/>
      </c>
      <c r="J647" s="25"/>
      <c r="K647" s="24"/>
      <c r="L647" s="65" t="str">
        <f>IFERROR(VLOOKUP(Tabel1[[#This Row],[Üürnik]],'Lepingu lisa'!$AW$3:$AX$22,2,FALSE),"")</f>
        <v/>
      </c>
      <c r="M647" s="65"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3">
      <c r="A648" s="24"/>
      <c r="B648" s="26"/>
      <c r="C648" s="24"/>
      <c r="D648" s="24"/>
      <c r="E648" s="24"/>
      <c r="F648" s="68"/>
      <c r="G648" s="68"/>
      <c r="H648" s="24"/>
      <c r="I648" s="65" t="str">
        <f>LEFT(Tabel1[[#This Row],[Ruumi tüüp (TALO Tüüpruumide nimestik)]],2)</f>
        <v/>
      </c>
      <c r="J648" s="25"/>
      <c r="K648" s="24"/>
      <c r="L648" s="65" t="str">
        <f>IFERROR(VLOOKUP(Tabel1[[#This Row],[Üürnik]],'Lepingu lisa'!$AW$3:$AX$22,2,FALSE),"")</f>
        <v/>
      </c>
      <c r="M648" s="65"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3">
      <c r="A649" s="24"/>
      <c r="B649" s="26"/>
      <c r="C649" s="24"/>
      <c r="D649" s="24"/>
      <c r="E649" s="24"/>
      <c r="F649" s="68"/>
      <c r="G649" s="68"/>
      <c r="H649" s="24"/>
      <c r="I649" s="65" t="str">
        <f>LEFT(Tabel1[[#This Row],[Ruumi tüüp (TALO Tüüpruumide nimestik)]],2)</f>
        <v/>
      </c>
      <c r="J649" s="25"/>
      <c r="K649" s="24"/>
      <c r="L649" s="65" t="str">
        <f>IFERROR(VLOOKUP(Tabel1[[#This Row],[Üürnik]],'Lepingu lisa'!$AW$3:$AX$22,2,FALSE),"")</f>
        <v/>
      </c>
      <c r="M649" s="65"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3">
      <c r="A650" s="24"/>
      <c r="B650" s="26"/>
      <c r="C650" s="24"/>
      <c r="D650" s="24"/>
      <c r="E650" s="24"/>
      <c r="F650" s="68"/>
      <c r="G650" s="68"/>
      <c r="H650" s="24"/>
      <c r="I650" s="65" t="str">
        <f>LEFT(Tabel1[[#This Row],[Ruumi tüüp (TALO Tüüpruumide nimestik)]],2)</f>
        <v/>
      </c>
      <c r="J650" s="25"/>
      <c r="K650" s="24"/>
      <c r="L650" s="65" t="str">
        <f>IFERROR(VLOOKUP(Tabel1[[#This Row],[Üürnik]],'Lepingu lisa'!$AW$3:$AX$22,2,FALSE),"")</f>
        <v/>
      </c>
      <c r="M650" s="65"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3">
      <c r="A651" s="24"/>
      <c r="B651" s="26"/>
      <c r="C651" s="24"/>
      <c r="D651" s="24"/>
      <c r="E651" s="24"/>
      <c r="F651" s="68"/>
      <c r="G651" s="68"/>
      <c r="H651" s="24"/>
      <c r="I651" s="65" t="str">
        <f>LEFT(Tabel1[[#This Row],[Ruumi tüüp (TALO Tüüpruumide nimestik)]],2)</f>
        <v/>
      </c>
      <c r="J651" s="25"/>
      <c r="K651" s="24"/>
      <c r="L651" s="65" t="str">
        <f>IFERROR(VLOOKUP(Tabel1[[#This Row],[Üürnik]],'Lepingu lisa'!$AW$3:$AX$22,2,FALSE),"")</f>
        <v/>
      </c>
      <c r="M651" s="65"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3">
      <c r="A652" s="24"/>
      <c r="B652" s="26"/>
      <c r="C652" s="24"/>
      <c r="D652" s="24"/>
      <c r="E652" s="24"/>
      <c r="F652" s="68"/>
      <c r="G652" s="68"/>
      <c r="H652" s="24"/>
      <c r="I652" s="65" t="str">
        <f>LEFT(Tabel1[[#This Row],[Ruumi tüüp (TALO Tüüpruumide nimestik)]],2)</f>
        <v/>
      </c>
      <c r="J652" s="25"/>
      <c r="K652" s="24"/>
      <c r="L652" s="65" t="str">
        <f>IFERROR(VLOOKUP(Tabel1[[#This Row],[Üürnik]],'Lepingu lisa'!$AW$3:$AX$22,2,FALSE),"")</f>
        <v/>
      </c>
      <c r="M652" s="65"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3">
      <c r="A653" s="24"/>
      <c r="B653" s="26"/>
      <c r="C653" s="24"/>
      <c r="D653" s="24"/>
      <c r="E653" s="24"/>
      <c r="F653" s="68"/>
      <c r="G653" s="68"/>
      <c r="H653" s="24"/>
      <c r="I653" s="65" t="str">
        <f>LEFT(Tabel1[[#This Row],[Ruumi tüüp (TALO Tüüpruumide nimestik)]],2)</f>
        <v/>
      </c>
      <c r="J653" s="25"/>
      <c r="K653" s="24"/>
      <c r="L653" s="65" t="str">
        <f>IFERROR(VLOOKUP(Tabel1[[#This Row],[Üürnik]],'Lepingu lisa'!$AW$3:$AX$22,2,FALSE),"")</f>
        <v/>
      </c>
      <c r="M653" s="65"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3">
      <c r="A654" s="24"/>
      <c r="B654" s="26"/>
      <c r="C654" s="24"/>
      <c r="D654" s="24"/>
      <c r="E654" s="24"/>
      <c r="F654" s="68"/>
      <c r="G654" s="68"/>
      <c r="H654" s="24"/>
      <c r="I654" s="65" t="str">
        <f>LEFT(Tabel1[[#This Row],[Ruumi tüüp (TALO Tüüpruumide nimestik)]],2)</f>
        <v/>
      </c>
      <c r="J654" s="25"/>
      <c r="K654" s="24"/>
      <c r="L654" s="65" t="str">
        <f>IFERROR(VLOOKUP(Tabel1[[#This Row],[Üürnik]],'Lepingu lisa'!$AW$3:$AX$22,2,FALSE),"")</f>
        <v/>
      </c>
      <c r="M654" s="65"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3">
      <c r="A655" s="24"/>
      <c r="B655" s="26"/>
      <c r="C655" s="24"/>
      <c r="D655" s="24"/>
      <c r="E655" s="24"/>
      <c r="F655" s="68"/>
      <c r="G655" s="68"/>
      <c r="H655" s="24"/>
      <c r="I655" s="65" t="str">
        <f>LEFT(Tabel1[[#This Row],[Ruumi tüüp (TALO Tüüpruumide nimestik)]],2)</f>
        <v/>
      </c>
      <c r="J655" s="25"/>
      <c r="K655" s="24"/>
      <c r="L655" s="65" t="str">
        <f>IFERROR(VLOOKUP(Tabel1[[#This Row],[Üürnik]],'Lepingu lisa'!$AW$3:$AX$22,2,FALSE),"")</f>
        <v/>
      </c>
      <c r="M655" s="65"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3">
      <c r="A656" s="24"/>
      <c r="B656" s="26"/>
      <c r="C656" s="24"/>
      <c r="D656" s="24"/>
      <c r="E656" s="24"/>
      <c r="F656" s="68"/>
      <c r="G656" s="68"/>
      <c r="H656" s="24"/>
      <c r="I656" s="65" t="str">
        <f>LEFT(Tabel1[[#This Row],[Ruumi tüüp (TALO Tüüpruumide nimestik)]],2)</f>
        <v/>
      </c>
      <c r="J656" s="25"/>
      <c r="K656" s="24"/>
      <c r="L656" s="65" t="str">
        <f>IFERROR(VLOOKUP(Tabel1[[#This Row],[Üürnik]],'Lepingu lisa'!$AW$3:$AX$22,2,FALSE),"")</f>
        <v/>
      </c>
      <c r="M656" s="65"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3">
      <c r="A657" s="24"/>
      <c r="B657" s="26"/>
      <c r="C657" s="24"/>
      <c r="D657" s="24"/>
      <c r="E657" s="24"/>
      <c r="F657" s="68"/>
      <c r="G657" s="68"/>
      <c r="H657" s="24"/>
      <c r="I657" s="65" t="str">
        <f>LEFT(Tabel1[[#This Row],[Ruumi tüüp (TALO Tüüpruumide nimestik)]],2)</f>
        <v/>
      </c>
      <c r="J657" s="25"/>
      <c r="K657" s="24"/>
      <c r="L657" s="65" t="str">
        <f>IFERROR(VLOOKUP(Tabel1[[#This Row],[Üürnik]],'Lepingu lisa'!$AW$3:$AX$22,2,FALSE),"")</f>
        <v/>
      </c>
      <c r="M657" s="65"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3">
      <c r="A658" s="24"/>
      <c r="B658" s="26"/>
      <c r="C658" s="24"/>
      <c r="D658" s="24"/>
      <c r="E658" s="24"/>
      <c r="F658" s="68"/>
      <c r="G658" s="68"/>
      <c r="H658" s="24"/>
      <c r="I658" s="65" t="str">
        <f>LEFT(Tabel1[[#This Row],[Ruumi tüüp (TALO Tüüpruumide nimestik)]],2)</f>
        <v/>
      </c>
      <c r="J658" s="25"/>
      <c r="K658" s="24"/>
      <c r="L658" s="65" t="str">
        <f>IFERROR(VLOOKUP(Tabel1[[#This Row],[Üürnik]],'Lepingu lisa'!$AW$3:$AX$22,2,FALSE),"")</f>
        <v/>
      </c>
      <c r="M658" s="65"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3">
      <c r="A659" s="24"/>
      <c r="B659" s="26"/>
      <c r="C659" s="24"/>
      <c r="D659" s="24"/>
      <c r="E659" s="24"/>
      <c r="F659" s="68"/>
      <c r="G659" s="68"/>
      <c r="H659" s="24"/>
      <c r="I659" s="65" t="str">
        <f>LEFT(Tabel1[[#This Row],[Ruumi tüüp (TALO Tüüpruumide nimestik)]],2)</f>
        <v/>
      </c>
      <c r="J659" s="25"/>
      <c r="K659" s="24"/>
      <c r="L659" s="65" t="str">
        <f>IFERROR(VLOOKUP(Tabel1[[#This Row],[Üürnik]],'Lepingu lisa'!$AW$3:$AX$22,2,FALSE),"")</f>
        <v/>
      </c>
      <c r="M659" s="65"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3">
      <c r="A660" s="24"/>
      <c r="B660" s="26"/>
      <c r="C660" s="24"/>
      <c r="D660" s="24"/>
      <c r="E660" s="24"/>
      <c r="F660" s="68"/>
      <c r="G660" s="68"/>
      <c r="H660" s="24"/>
      <c r="I660" s="65" t="str">
        <f>LEFT(Tabel1[[#This Row],[Ruumi tüüp (TALO Tüüpruumide nimestik)]],2)</f>
        <v/>
      </c>
      <c r="J660" s="25"/>
      <c r="K660" s="24"/>
      <c r="L660" s="65" t="str">
        <f>IFERROR(VLOOKUP(Tabel1[[#This Row],[Üürnik]],'Lepingu lisa'!$AW$3:$AX$22,2,FALSE),"")</f>
        <v/>
      </c>
      <c r="M660" s="65"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3">
      <c r="A661" s="24"/>
      <c r="B661" s="26"/>
      <c r="C661" s="24"/>
      <c r="D661" s="24"/>
      <c r="E661" s="24"/>
      <c r="F661" s="68"/>
      <c r="G661" s="68"/>
      <c r="H661" s="24"/>
      <c r="I661" s="65" t="str">
        <f>LEFT(Tabel1[[#This Row],[Ruumi tüüp (TALO Tüüpruumide nimestik)]],2)</f>
        <v/>
      </c>
      <c r="J661" s="25"/>
      <c r="K661" s="24"/>
      <c r="L661" s="65" t="str">
        <f>IFERROR(VLOOKUP(Tabel1[[#This Row],[Üürnik]],'Lepingu lisa'!$AW$3:$AX$22,2,FALSE),"")</f>
        <v/>
      </c>
      <c r="M661" s="65"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3">
      <c r="A662" s="24"/>
      <c r="B662" s="26"/>
      <c r="C662" s="24"/>
      <c r="D662" s="24"/>
      <c r="E662" s="24"/>
      <c r="F662" s="68"/>
      <c r="G662" s="68"/>
      <c r="H662" s="24"/>
      <c r="I662" s="65" t="str">
        <f>LEFT(Tabel1[[#This Row],[Ruumi tüüp (TALO Tüüpruumide nimestik)]],2)</f>
        <v/>
      </c>
      <c r="J662" s="25"/>
      <c r="K662" s="24"/>
      <c r="L662" s="65" t="str">
        <f>IFERROR(VLOOKUP(Tabel1[[#This Row],[Üürnik]],'Lepingu lisa'!$AW$3:$AX$22,2,FALSE),"")</f>
        <v/>
      </c>
      <c r="M662" s="65"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3">
      <c r="A663" s="24"/>
      <c r="B663" s="26"/>
      <c r="C663" s="24"/>
      <c r="D663" s="24"/>
      <c r="E663" s="24"/>
      <c r="F663" s="68"/>
      <c r="G663" s="68"/>
      <c r="H663" s="24"/>
      <c r="I663" s="65" t="str">
        <f>LEFT(Tabel1[[#This Row],[Ruumi tüüp (TALO Tüüpruumide nimestik)]],2)</f>
        <v/>
      </c>
      <c r="J663" s="25"/>
      <c r="K663" s="24"/>
      <c r="L663" s="65" t="str">
        <f>IFERROR(VLOOKUP(Tabel1[[#This Row],[Üürnik]],'Lepingu lisa'!$AW$3:$AX$22,2,FALSE),"")</f>
        <v/>
      </c>
      <c r="M663" s="65"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3">
      <c r="A664" s="24"/>
      <c r="B664" s="26"/>
      <c r="C664" s="24"/>
      <c r="D664" s="24"/>
      <c r="E664" s="24"/>
      <c r="F664" s="68"/>
      <c r="G664" s="68"/>
      <c r="H664" s="24"/>
      <c r="I664" s="65" t="str">
        <f>LEFT(Tabel1[[#This Row],[Ruumi tüüp (TALO Tüüpruumide nimestik)]],2)</f>
        <v/>
      </c>
      <c r="J664" s="25"/>
      <c r="K664" s="24"/>
      <c r="L664" s="65" t="str">
        <f>IFERROR(VLOOKUP(Tabel1[[#This Row],[Üürnik]],'Lepingu lisa'!$AW$3:$AX$22,2,FALSE),"")</f>
        <v/>
      </c>
      <c r="M664" s="65"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3">
      <c r="A665" s="24"/>
      <c r="B665" s="26"/>
      <c r="C665" s="24"/>
      <c r="D665" s="24"/>
      <c r="E665" s="24"/>
      <c r="F665" s="68"/>
      <c r="G665" s="68"/>
      <c r="H665" s="24"/>
      <c r="I665" s="65" t="str">
        <f>LEFT(Tabel1[[#This Row],[Ruumi tüüp (TALO Tüüpruumide nimestik)]],2)</f>
        <v/>
      </c>
      <c r="J665" s="25"/>
      <c r="K665" s="24"/>
      <c r="L665" s="65" t="str">
        <f>IFERROR(VLOOKUP(Tabel1[[#This Row],[Üürnik]],'Lepingu lisa'!$AW$3:$AX$22,2,FALSE),"")</f>
        <v/>
      </c>
      <c r="M665" s="65"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3">
      <c r="A666" s="24"/>
      <c r="B666" s="26"/>
      <c r="C666" s="24"/>
      <c r="D666" s="24"/>
      <c r="E666" s="24"/>
      <c r="F666" s="68"/>
      <c r="G666" s="68"/>
      <c r="H666" s="24"/>
      <c r="I666" s="65" t="str">
        <f>LEFT(Tabel1[[#This Row],[Ruumi tüüp (TALO Tüüpruumide nimestik)]],2)</f>
        <v/>
      </c>
      <c r="J666" s="25"/>
      <c r="K666" s="24"/>
      <c r="L666" s="65" t="str">
        <f>IFERROR(VLOOKUP(Tabel1[[#This Row],[Üürnik]],'Lepingu lisa'!$AW$3:$AX$22,2,FALSE),"")</f>
        <v/>
      </c>
      <c r="M666" s="65"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3">
      <c r="A667" s="24"/>
      <c r="B667" s="26"/>
      <c r="C667" s="24"/>
      <c r="D667" s="24"/>
      <c r="E667" s="24"/>
      <c r="F667" s="68"/>
      <c r="G667" s="68"/>
      <c r="H667" s="24"/>
      <c r="I667" s="65" t="str">
        <f>LEFT(Tabel1[[#This Row],[Ruumi tüüp (TALO Tüüpruumide nimestik)]],2)</f>
        <v/>
      </c>
      <c r="J667" s="25"/>
      <c r="K667" s="24"/>
      <c r="L667" s="65" t="str">
        <f>IFERROR(VLOOKUP(Tabel1[[#This Row],[Üürnik]],'Lepingu lisa'!$AW$3:$AX$22,2,FALSE),"")</f>
        <v/>
      </c>
      <c r="M667" s="65"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3">
      <c r="A668" s="24"/>
      <c r="B668" s="26"/>
      <c r="C668" s="24"/>
      <c r="D668" s="24"/>
      <c r="E668" s="24"/>
      <c r="F668" s="68"/>
      <c r="G668" s="68"/>
      <c r="H668" s="24"/>
      <c r="I668" s="65" t="str">
        <f>LEFT(Tabel1[[#This Row],[Ruumi tüüp (TALO Tüüpruumide nimestik)]],2)</f>
        <v/>
      </c>
      <c r="J668" s="25"/>
      <c r="K668" s="24"/>
      <c r="L668" s="65" t="str">
        <f>IFERROR(VLOOKUP(Tabel1[[#This Row],[Üürnik]],'Lepingu lisa'!$AW$3:$AX$22,2,FALSE),"")</f>
        <v/>
      </c>
      <c r="M668" s="65"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3">
      <c r="A669" s="24"/>
      <c r="B669" s="26"/>
      <c r="C669" s="24"/>
      <c r="D669" s="24"/>
      <c r="E669" s="24"/>
      <c r="F669" s="68"/>
      <c r="G669" s="68"/>
      <c r="H669" s="24"/>
      <c r="I669" s="65" t="str">
        <f>LEFT(Tabel1[[#This Row],[Ruumi tüüp (TALO Tüüpruumide nimestik)]],2)</f>
        <v/>
      </c>
      <c r="J669" s="25"/>
      <c r="K669" s="24"/>
      <c r="L669" s="65" t="str">
        <f>IFERROR(VLOOKUP(Tabel1[[#This Row],[Üürnik]],'Lepingu lisa'!$AW$3:$AX$22,2,FALSE),"")</f>
        <v/>
      </c>
      <c r="M669" s="65"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3">
      <c r="A670" s="24"/>
      <c r="B670" s="26"/>
      <c r="C670" s="24"/>
      <c r="D670" s="24"/>
      <c r="E670" s="24"/>
      <c r="F670" s="68"/>
      <c r="G670" s="68"/>
      <c r="H670" s="24"/>
      <c r="I670" s="65" t="str">
        <f>LEFT(Tabel1[[#This Row],[Ruumi tüüp (TALO Tüüpruumide nimestik)]],2)</f>
        <v/>
      </c>
      <c r="J670" s="25"/>
      <c r="K670" s="24"/>
      <c r="L670" s="65" t="str">
        <f>IFERROR(VLOOKUP(Tabel1[[#This Row],[Üürnik]],'Lepingu lisa'!$AW$3:$AX$22,2,FALSE),"")</f>
        <v/>
      </c>
      <c r="M670" s="65"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3">
      <c r="A671" s="24"/>
      <c r="B671" s="26"/>
      <c r="C671" s="24"/>
      <c r="D671" s="24"/>
      <c r="E671" s="24"/>
      <c r="F671" s="68"/>
      <c r="G671" s="68"/>
      <c r="H671" s="24"/>
      <c r="I671" s="65" t="str">
        <f>LEFT(Tabel1[[#This Row],[Ruumi tüüp (TALO Tüüpruumide nimestik)]],2)</f>
        <v/>
      </c>
      <c r="J671" s="25"/>
      <c r="K671" s="24"/>
      <c r="L671" s="65" t="str">
        <f>IFERROR(VLOOKUP(Tabel1[[#This Row],[Üürnik]],'Lepingu lisa'!$AW$3:$AX$22,2,FALSE),"")</f>
        <v/>
      </c>
      <c r="M671" s="65"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3">
      <c r="A672" s="24"/>
      <c r="B672" s="26"/>
      <c r="C672" s="24"/>
      <c r="D672" s="24"/>
      <c r="E672" s="24"/>
      <c r="F672" s="68"/>
      <c r="G672" s="68"/>
      <c r="H672" s="24"/>
      <c r="I672" s="65" t="str">
        <f>LEFT(Tabel1[[#This Row],[Ruumi tüüp (TALO Tüüpruumide nimestik)]],2)</f>
        <v/>
      </c>
      <c r="J672" s="25"/>
      <c r="K672" s="24"/>
      <c r="L672" s="65" t="str">
        <f>IFERROR(VLOOKUP(Tabel1[[#This Row],[Üürnik]],'Lepingu lisa'!$AW$3:$AX$22,2,FALSE),"")</f>
        <v/>
      </c>
      <c r="M672" s="65"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3">
      <c r="A673" s="24"/>
      <c r="B673" s="26"/>
      <c r="C673" s="24"/>
      <c r="D673" s="24"/>
      <c r="E673" s="24"/>
      <c r="F673" s="68"/>
      <c r="G673" s="68"/>
      <c r="H673" s="24"/>
      <c r="I673" s="65" t="str">
        <f>LEFT(Tabel1[[#This Row],[Ruumi tüüp (TALO Tüüpruumide nimestik)]],2)</f>
        <v/>
      </c>
      <c r="J673" s="25"/>
      <c r="K673" s="24"/>
      <c r="L673" s="65" t="str">
        <f>IFERROR(VLOOKUP(Tabel1[[#This Row],[Üürnik]],'Lepingu lisa'!$AW$3:$AX$22,2,FALSE),"")</f>
        <v/>
      </c>
      <c r="M673" s="65"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3">
      <c r="A674" s="24"/>
      <c r="B674" s="26"/>
      <c r="C674" s="24"/>
      <c r="D674" s="24"/>
      <c r="E674" s="24"/>
      <c r="F674" s="68"/>
      <c r="G674" s="68"/>
      <c r="H674" s="24"/>
      <c r="I674" s="65" t="str">
        <f>LEFT(Tabel1[[#This Row],[Ruumi tüüp (TALO Tüüpruumide nimestik)]],2)</f>
        <v/>
      </c>
      <c r="J674" s="25"/>
      <c r="K674" s="24"/>
      <c r="L674" s="65" t="str">
        <f>IFERROR(VLOOKUP(Tabel1[[#This Row],[Üürnik]],'Lepingu lisa'!$AW$3:$AX$22,2,FALSE),"")</f>
        <v/>
      </c>
      <c r="M674" s="65"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3">
      <c r="A675" s="24"/>
      <c r="B675" s="26"/>
      <c r="C675" s="24"/>
      <c r="D675" s="24"/>
      <c r="E675" s="24"/>
      <c r="F675" s="68"/>
      <c r="G675" s="68"/>
      <c r="H675" s="24"/>
      <c r="I675" s="65" t="str">
        <f>LEFT(Tabel1[[#This Row],[Ruumi tüüp (TALO Tüüpruumide nimestik)]],2)</f>
        <v/>
      </c>
      <c r="J675" s="25"/>
      <c r="K675" s="24"/>
      <c r="L675" s="65" t="str">
        <f>IFERROR(VLOOKUP(Tabel1[[#This Row],[Üürnik]],'Lepingu lisa'!$AW$3:$AX$22,2,FALSE),"")</f>
        <v/>
      </c>
      <c r="M675" s="65"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3">
      <c r="A676" s="24"/>
      <c r="B676" s="26"/>
      <c r="C676" s="24"/>
      <c r="D676" s="24"/>
      <c r="E676" s="24"/>
      <c r="F676" s="68"/>
      <c r="G676" s="68"/>
      <c r="H676" s="24"/>
      <c r="I676" s="65" t="str">
        <f>LEFT(Tabel1[[#This Row],[Ruumi tüüp (TALO Tüüpruumide nimestik)]],2)</f>
        <v/>
      </c>
      <c r="J676" s="25"/>
      <c r="K676" s="24"/>
      <c r="L676" s="65" t="str">
        <f>IFERROR(VLOOKUP(Tabel1[[#This Row],[Üürnik]],'Lepingu lisa'!$AW$3:$AX$22,2,FALSE),"")</f>
        <v/>
      </c>
      <c r="M676" s="65"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3">
      <c r="A677" s="24"/>
      <c r="B677" s="26"/>
      <c r="C677" s="24"/>
      <c r="D677" s="24"/>
      <c r="E677" s="24"/>
      <c r="F677" s="68"/>
      <c r="G677" s="68"/>
      <c r="H677" s="24"/>
      <c r="I677" s="65" t="str">
        <f>LEFT(Tabel1[[#This Row],[Ruumi tüüp (TALO Tüüpruumide nimestik)]],2)</f>
        <v/>
      </c>
      <c r="J677" s="25"/>
      <c r="K677" s="24"/>
      <c r="L677" s="65" t="str">
        <f>IFERROR(VLOOKUP(Tabel1[[#This Row],[Üürnik]],'Lepingu lisa'!$AW$3:$AX$22,2,FALSE),"")</f>
        <v/>
      </c>
      <c r="M677" s="65"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3">
      <c r="A678" s="24"/>
      <c r="B678" s="26"/>
      <c r="C678" s="24"/>
      <c r="D678" s="24"/>
      <c r="E678" s="24"/>
      <c r="F678" s="68"/>
      <c r="G678" s="68"/>
      <c r="H678" s="24"/>
      <c r="I678" s="65" t="str">
        <f>LEFT(Tabel1[[#This Row],[Ruumi tüüp (TALO Tüüpruumide nimestik)]],2)</f>
        <v/>
      </c>
      <c r="J678" s="25"/>
      <c r="K678" s="24"/>
      <c r="L678" s="65" t="str">
        <f>IFERROR(VLOOKUP(Tabel1[[#This Row],[Üürnik]],'Lepingu lisa'!$AW$3:$AX$22,2,FALSE),"")</f>
        <v/>
      </c>
      <c r="M678" s="65"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3">
      <c r="A679" s="24"/>
      <c r="B679" s="26"/>
      <c r="C679" s="24"/>
      <c r="D679" s="24"/>
      <c r="E679" s="24"/>
      <c r="F679" s="68"/>
      <c r="G679" s="68"/>
      <c r="H679" s="24"/>
      <c r="I679" s="65" t="str">
        <f>LEFT(Tabel1[[#This Row],[Ruumi tüüp (TALO Tüüpruumide nimestik)]],2)</f>
        <v/>
      </c>
      <c r="J679" s="25"/>
      <c r="K679" s="24"/>
      <c r="L679" s="65" t="str">
        <f>IFERROR(VLOOKUP(Tabel1[[#This Row],[Üürnik]],'Lepingu lisa'!$AW$3:$AX$22,2,FALSE),"")</f>
        <v/>
      </c>
      <c r="M679" s="65"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3">
      <c r="A680" s="24"/>
      <c r="B680" s="26"/>
      <c r="C680" s="24"/>
      <c r="D680" s="24"/>
      <c r="E680" s="24"/>
      <c r="F680" s="68"/>
      <c r="G680" s="68"/>
      <c r="H680" s="24"/>
      <c r="I680" s="65" t="str">
        <f>LEFT(Tabel1[[#This Row],[Ruumi tüüp (TALO Tüüpruumide nimestik)]],2)</f>
        <v/>
      </c>
      <c r="J680" s="25"/>
      <c r="K680" s="24"/>
      <c r="L680" s="65" t="str">
        <f>IFERROR(VLOOKUP(Tabel1[[#This Row],[Üürnik]],'Lepingu lisa'!$AW$3:$AX$22,2,FALSE),"")</f>
        <v/>
      </c>
      <c r="M680" s="65"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3">
      <c r="A681" s="24"/>
      <c r="B681" s="26"/>
      <c r="C681" s="24"/>
      <c r="D681" s="24"/>
      <c r="E681" s="24"/>
      <c r="F681" s="68"/>
      <c r="G681" s="68"/>
      <c r="H681" s="24"/>
      <c r="I681" s="65" t="str">
        <f>LEFT(Tabel1[[#This Row],[Ruumi tüüp (TALO Tüüpruumide nimestik)]],2)</f>
        <v/>
      </c>
      <c r="J681" s="25"/>
      <c r="K681" s="24"/>
      <c r="L681" s="65" t="str">
        <f>IFERROR(VLOOKUP(Tabel1[[#This Row],[Üürnik]],'Lepingu lisa'!$AW$3:$AX$22,2,FALSE),"")</f>
        <v/>
      </c>
      <c r="M681" s="65"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3">
      <c r="A682" s="24"/>
      <c r="B682" s="26"/>
      <c r="C682" s="24"/>
      <c r="D682" s="24"/>
      <c r="E682" s="24"/>
      <c r="F682" s="68"/>
      <c r="G682" s="68"/>
      <c r="H682" s="24"/>
      <c r="I682" s="65" t="str">
        <f>LEFT(Tabel1[[#This Row],[Ruumi tüüp (TALO Tüüpruumide nimestik)]],2)</f>
        <v/>
      </c>
      <c r="J682" s="25"/>
      <c r="K682" s="24"/>
      <c r="L682" s="65" t="str">
        <f>IFERROR(VLOOKUP(Tabel1[[#This Row],[Üürnik]],'Lepingu lisa'!$AW$3:$AX$22,2,FALSE),"")</f>
        <v/>
      </c>
      <c r="M682" s="65"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3">
      <c r="A683" s="24"/>
      <c r="B683" s="26"/>
      <c r="C683" s="24"/>
      <c r="D683" s="24"/>
      <c r="E683" s="24"/>
      <c r="F683" s="68"/>
      <c r="G683" s="68"/>
      <c r="H683" s="24"/>
      <c r="I683" s="65" t="str">
        <f>LEFT(Tabel1[[#This Row],[Ruumi tüüp (TALO Tüüpruumide nimestik)]],2)</f>
        <v/>
      </c>
      <c r="J683" s="25"/>
      <c r="K683" s="24"/>
      <c r="L683" s="65" t="str">
        <f>IFERROR(VLOOKUP(Tabel1[[#This Row],[Üürnik]],'Lepingu lisa'!$AW$3:$AX$22,2,FALSE),"")</f>
        <v/>
      </c>
      <c r="M683" s="65"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3">
      <c r="A684" s="24"/>
      <c r="B684" s="26"/>
      <c r="C684" s="24"/>
      <c r="D684" s="24"/>
      <c r="E684" s="24"/>
      <c r="F684" s="68"/>
      <c r="G684" s="68"/>
      <c r="H684" s="24"/>
      <c r="I684" s="65" t="str">
        <f>LEFT(Tabel1[[#This Row],[Ruumi tüüp (TALO Tüüpruumide nimestik)]],2)</f>
        <v/>
      </c>
      <c r="J684" s="25"/>
      <c r="K684" s="24"/>
      <c r="L684" s="65" t="str">
        <f>IFERROR(VLOOKUP(Tabel1[[#This Row],[Üürnik]],'Lepingu lisa'!$AW$3:$AX$22,2,FALSE),"")</f>
        <v/>
      </c>
      <c r="M684" s="65"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3">
      <c r="A685" s="24"/>
      <c r="B685" s="26"/>
      <c r="C685" s="24"/>
      <c r="D685" s="24"/>
      <c r="E685" s="24"/>
      <c r="F685" s="68"/>
      <c r="G685" s="68"/>
      <c r="H685" s="24"/>
      <c r="I685" s="65" t="str">
        <f>LEFT(Tabel1[[#This Row],[Ruumi tüüp (TALO Tüüpruumide nimestik)]],2)</f>
        <v/>
      </c>
      <c r="J685" s="25"/>
      <c r="K685" s="24"/>
      <c r="L685" s="65" t="str">
        <f>IFERROR(VLOOKUP(Tabel1[[#This Row],[Üürnik]],'Lepingu lisa'!$AW$3:$AX$22,2,FALSE),"")</f>
        <v/>
      </c>
      <c r="M685" s="65"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3">
      <c r="A686" s="24"/>
      <c r="B686" s="26"/>
      <c r="C686" s="24"/>
      <c r="D686" s="24"/>
      <c r="E686" s="24"/>
      <c r="F686" s="68"/>
      <c r="G686" s="68"/>
      <c r="H686" s="24"/>
      <c r="I686" s="65" t="str">
        <f>LEFT(Tabel1[[#This Row],[Ruumi tüüp (TALO Tüüpruumide nimestik)]],2)</f>
        <v/>
      </c>
      <c r="J686" s="25"/>
      <c r="K686" s="24"/>
      <c r="L686" s="65" t="str">
        <f>IFERROR(VLOOKUP(Tabel1[[#This Row],[Üürnik]],'Lepingu lisa'!$AW$3:$AX$22,2,FALSE),"")</f>
        <v/>
      </c>
      <c r="M686" s="65"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3">
      <c r="A687" s="24"/>
      <c r="B687" s="26"/>
      <c r="C687" s="24"/>
      <c r="D687" s="24"/>
      <c r="E687" s="24"/>
      <c r="F687" s="68"/>
      <c r="G687" s="68"/>
      <c r="H687" s="24"/>
      <c r="I687" s="65" t="str">
        <f>LEFT(Tabel1[[#This Row],[Ruumi tüüp (TALO Tüüpruumide nimestik)]],2)</f>
        <v/>
      </c>
      <c r="J687" s="25"/>
      <c r="K687" s="24"/>
      <c r="L687" s="65" t="str">
        <f>IFERROR(VLOOKUP(Tabel1[[#This Row],[Üürnik]],'Lepingu lisa'!$AW$3:$AX$22,2,FALSE),"")</f>
        <v/>
      </c>
      <c r="M687" s="65"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3">
      <c r="A688" s="24"/>
      <c r="B688" s="26"/>
      <c r="C688" s="24"/>
      <c r="D688" s="24"/>
      <c r="E688" s="24"/>
      <c r="F688" s="68"/>
      <c r="G688" s="68"/>
      <c r="H688" s="24"/>
      <c r="I688" s="65" t="str">
        <f>LEFT(Tabel1[[#This Row],[Ruumi tüüp (TALO Tüüpruumide nimestik)]],2)</f>
        <v/>
      </c>
      <c r="J688" s="25"/>
      <c r="K688" s="24"/>
      <c r="L688" s="65" t="str">
        <f>IFERROR(VLOOKUP(Tabel1[[#This Row],[Üürnik]],'Lepingu lisa'!$AW$3:$AX$22,2,FALSE),"")</f>
        <v/>
      </c>
      <c r="M688" s="65"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3">
      <c r="A689" s="24"/>
      <c r="B689" s="26"/>
      <c r="C689" s="24"/>
      <c r="D689" s="24"/>
      <c r="E689" s="24"/>
      <c r="F689" s="68"/>
      <c r="G689" s="68"/>
      <c r="H689" s="24"/>
      <c r="I689" s="65" t="str">
        <f>LEFT(Tabel1[[#This Row],[Ruumi tüüp (TALO Tüüpruumide nimestik)]],2)</f>
        <v/>
      </c>
      <c r="J689" s="25"/>
      <c r="K689" s="24"/>
      <c r="L689" s="65" t="str">
        <f>IFERROR(VLOOKUP(Tabel1[[#This Row],[Üürnik]],'Lepingu lisa'!$AW$3:$AX$22,2,FALSE),"")</f>
        <v/>
      </c>
      <c r="M689" s="65"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3">
      <c r="A690" s="24"/>
      <c r="B690" s="26"/>
      <c r="C690" s="24"/>
      <c r="D690" s="24"/>
      <c r="E690" s="24"/>
      <c r="F690" s="68"/>
      <c r="G690" s="68"/>
      <c r="H690" s="24"/>
      <c r="I690" s="65" t="str">
        <f>LEFT(Tabel1[[#This Row],[Ruumi tüüp (TALO Tüüpruumide nimestik)]],2)</f>
        <v/>
      </c>
      <c r="J690" s="25"/>
      <c r="K690" s="24"/>
      <c r="L690" s="65" t="str">
        <f>IFERROR(VLOOKUP(Tabel1[[#This Row],[Üürnik]],'Lepingu lisa'!$AW$3:$AX$22,2,FALSE),"")</f>
        <v/>
      </c>
      <c r="M690" s="65"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3">
      <c r="A691" s="24"/>
      <c r="B691" s="26"/>
      <c r="C691" s="24"/>
      <c r="D691" s="24"/>
      <c r="E691" s="24"/>
      <c r="F691" s="68"/>
      <c r="G691" s="68"/>
      <c r="H691" s="24"/>
      <c r="I691" s="65" t="str">
        <f>LEFT(Tabel1[[#This Row],[Ruumi tüüp (TALO Tüüpruumide nimestik)]],2)</f>
        <v/>
      </c>
      <c r="J691" s="25"/>
      <c r="K691" s="24"/>
      <c r="L691" s="65" t="str">
        <f>IFERROR(VLOOKUP(Tabel1[[#This Row],[Üürnik]],'Lepingu lisa'!$AW$3:$AX$22,2,FALSE),"")</f>
        <v/>
      </c>
      <c r="M691" s="65"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3">
      <c r="A692" s="24"/>
      <c r="B692" s="26"/>
      <c r="C692" s="24"/>
      <c r="D692" s="24"/>
      <c r="E692" s="24"/>
      <c r="F692" s="68"/>
      <c r="G692" s="68"/>
      <c r="H692" s="24"/>
      <c r="I692" s="65" t="str">
        <f>LEFT(Tabel1[[#This Row],[Ruumi tüüp (TALO Tüüpruumide nimestik)]],2)</f>
        <v/>
      </c>
      <c r="J692" s="25"/>
      <c r="K692" s="24"/>
      <c r="L692" s="65" t="str">
        <f>IFERROR(VLOOKUP(Tabel1[[#This Row],[Üürnik]],'Lepingu lisa'!$AW$3:$AX$22,2,FALSE),"")</f>
        <v/>
      </c>
      <c r="M692" s="65"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3">
      <c r="A693" s="24"/>
      <c r="B693" s="26"/>
      <c r="C693" s="24"/>
      <c r="D693" s="24"/>
      <c r="E693" s="24"/>
      <c r="F693" s="68"/>
      <c r="G693" s="68"/>
      <c r="H693" s="24"/>
      <c r="I693" s="65" t="str">
        <f>LEFT(Tabel1[[#This Row],[Ruumi tüüp (TALO Tüüpruumide nimestik)]],2)</f>
        <v/>
      </c>
      <c r="J693" s="25"/>
      <c r="K693" s="24"/>
      <c r="L693" s="65" t="str">
        <f>IFERROR(VLOOKUP(Tabel1[[#This Row],[Üürnik]],'Lepingu lisa'!$AW$3:$AX$22,2,FALSE),"")</f>
        <v/>
      </c>
      <c r="M693" s="65"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3">
      <c r="A694" s="24"/>
      <c r="B694" s="26"/>
      <c r="C694" s="24"/>
      <c r="D694" s="24"/>
      <c r="E694" s="24"/>
      <c r="F694" s="68"/>
      <c r="G694" s="68"/>
      <c r="H694" s="24"/>
      <c r="I694" s="65" t="str">
        <f>LEFT(Tabel1[[#This Row],[Ruumi tüüp (TALO Tüüpruumide nimestik)]],2)</f>
        <v/>
      </c>
      <c r="J694" s="25"/>
      <c r="K694" s="24"/>
      <c r="L694" s="65" t="str">
        <f>IFERROR(VLOOKUP(Tabel1[[#This Row],[Üürnik]],'Lepingu lisa'!$AW$3:$AX$22,2,FALSE),"")</f>
        <v/>
      </c>
      <c r="M694" s="65"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3">
      <c r="A695" s="24"/>
      <c r="B695" s="26"/>
      <c r="C695" s="24"/>
      <c r="D695" s="24"/>
      <c r="E695" s="24"/>
      <c r="F695" s="68"/>
      <c r="G695" s="68"/>
      <c r="H695" s="24"/>
      <c r="I695" s="65" t="str">
        <f>LEFT(Tabel1[[#This Row],[Ruumi tüüp (TALO Tüüpruumide nimestik)]],2)</f>
        <v/>
      </c>
      <c r="J695" s="25"/>
      <c r="K695" s="24"/>
      <c r="L695" s="65" t="str">
        <f>IFERROR(VLOOKUP(Tabel1[[#This Row],[Üürnik]],'Lepingu lisa'!$AW$3:$AX$22,2,FALSE),"")</f>
        <v/>
      </c>
      <c r="M695" s="65"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3">
      <c r="A696" s="24"/>
      <c r="B696" s="26"/>
      <c r="C696" s="24"/>
      <c r="D696" s="24"/>
      <c r="E696" s="24"/>
      <c r="F696" s="68"/>
      <c r="G696" s="68"/>
      <c r="H696" s="24"/>
      <c r="I696" s="65" t="str">
        <f>LEFT(Tabel1[[#This Row],[Ruumi tüüp (TALO Tüüpruumide nimestik)]],2)</f>
        <v/>
      </c>
      <c r="J696" s="25"/>
      <c r="K696" s="24"/>
      <c r="L696" s="65" t="str">
        <f>IFERROR(VLOOKUP(Tabel1[[#This Row],[Üürnik]],'Lepingu lisa'!$AW$3:$AX$22,2,FALSE),"")</f>
        <v/>
      </c>
      <c r="M696" s="65"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3">
      <c r="A697" s="24"/>
      <c r="B697" s="26"/>
      <c r="C697" s="24"/>
      <c r="D697" s="24"/>
      <c r="E697" s="24"/>
      <c r="F697" s="68"/>
      <c r="G697" s="68"/>
      <c r="H697" s="24"/>
      <c r="I697" s="65" t="str">
        <f>LEFT(Tabel1[[#This Row],[Ruumi tüüp (TALO Tüüpruumide nimestik)]],2)</f>
        <v/>
      </c>
      <c r="J697" s="25"/>
      <c r="K697" s="24"/>
      <c r="L697" s="65" t="str">
        <f>IFERROR(VLOOKUP(Tabel1[[#This Row],[Üürnik]],'Lepingu lisa'!$AW$3:$AX$22,2,FALSE),"")</f>
        <v/>
      </c>
      <c r="M697" s="65"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3">
      <c r="A698" s="24"/>
      <c r="B698" s="26"/>
      <c r="C698" s="24"/>
      <c r="D698" s="24"/>
      <c r="E698" s="24"/>
      <c r="F698" s="68"/>
      <c r="G698" s="68"/>
      <c r="H698" s="24"/>
      <c r="I698" s="65" t="str">
        <f>LEFT(Tabel1[[#This Row],[Ruumi tüüp (TALO Tüüpruumide nimestik)]],2)</f>
        <v/>
      </c>
      <c r="J698" s="25"/>
      <c r="K698" s="24"/>
      <c r="L698" s="65" t="str">
        <f>IFERROR(VLOOKUP(Tabel1[[#This Row],[Üürnik]],'Lepingu lisa'!$AW$3:$AX$22,2,FALSE),"")</f>
        <v/>
      </c>
      <c r="M698" s="65"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3">
      <c r="A699" s="24"/>
      <c r="B699" s="26"/>
      <c r="C699" s="24"/>
      <c r="D699" s="24"/>
      <c r="E699" s="24"/>
      <c r="F699" s="68"/>
      <c r="G699" s="68"/>
      <c r="H699" s="24"/>
      <c r="I699" s="65" t="str">
        <f>LEFT(Tabel1[[#This Row],[Ruumi tüüp (TALO Tüüpruumide nimestik)]],2)</f>
        <v/>
      </c>
      <c r="J699" s="25"/>
      <c r="K699" s="24"/>
      <c r="L699" s="65" t="str">
        <f>IFERROR(VLOOKUP(Tabel1[[#This Row],[Üürnik]],'Lepingu lisa'!$AW$3:$AX$22,2,FALSE),"")</f>
        <v/>
      </c>
      <c r="M699" s="65"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3">
      <c r="A700" s="24"/>
      <c r="B700" s="26"/>
      <c r="C700" s="24"/>
      <c r="D700" s="24"/>
      <c r="E700" s="24"/>
      <c r="F700" s="68"/>
      <c r="G700" s="68"/>
      <c r="H700" s="24"/>
      <c r="I700" s="65" t="str">
        <f>LEFT(Tabel1[[#This Row],[Ruumi tüüp (TALO Tüüpruumide nimestik)]],2)</f>
        <v/>
      </c>
      <c r="J700" s="25"/>
      <c r="K700" s="24"/>
      <c r="L700" s="65" t="str">
        <f>IFERROR(VLOOKUP(Tabel1[[#This Row],[Üürnik]],'Lepingu lisa'!$AW$3:$AX$22,2,FALSE),"")</f>
        <v/>
      </c>
      <c r="M700" s="65"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3">
      <c r="A701" s="24"/>
      <c r="B701" s="26"/>
      <c r="C701" s="24"/>
      <c r="D701" s="24"/>
      <c r="E701" s="24"/>
      <c r="F701" s="68"/>
      <c r="G701" s="68"/>
      <c r="H701" s="24"/>
      <c r="I701" s="65" t="str">
        <f>LEFT(Tabel1[[#This Row],[Ruumi tüüp (TALO Tüüpruumide nimestik)]],2)</f>
        <v/>
      </c>
      <c r="J701" s="25"/>
      <c r="K701" s="24"/>
      <c r="L701" s="65" t="str">
        <f>IFERROR(VLOOKUP(Tabel1[[#This Row],[Üürnik]],'Lepingu lisa'!$AW$3:$AX$22,2,FALSE),"")</f>
        <v/>
      </c>
      <c r="M701" s="65"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3">
      <c r="A702" s="24"/>
      <c r="B702" s="26"/>
      <c r="C702" s="24"/>
      <c r="D702" s="24"/>
      <c r="E702" s="24"/>
      <c r="F702" s="68"/>
      <c r="G702" s="68"/>
      <c r="H702" s="24"/>
      <c r="I702" s="65" t="str">
        <f>LEFT(Tabel1[[#This Row],[Ruumi tüüp (TALO Tüüpruumide nimestik)]],2)</f>
        <v/>
      </c>
      <c r="J702" s="25"/>
      <c r="K702" s="24"/>
      <c r="L702" s="65" t="str">
        <f>IFERROR(VLOOKUP(Tabel1[[#This Row],[Üürnik]],'Lepingu lisa'!$AW$3:$AX$22,2,FALSE),"")</f>
        <v/>
      </c>
      <c r="M702" s="65"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3">
      <c r="A703" s="24"/>
      <c r="B703" s="26"/>
      <c r="C703" s="24"/>
      <c r="D703" s="24"/>
      <c r="E703" s="24"/>
      <c r="F703" s="68"/>
      <c r="G703" s="68"/>
      <c r="H703" s="24"/>
      <c r="I703" s="65" t="str">
        <f>LEFT(Tabel1[[#This Row],[Ruumi tüüp (TALO Tüüpruumide nimestik)]],2)</f>
        <v/>
      </c>
      <c r="J703" s="25"/>
      <c r="K703" s="24"/>
      <c r="L703" s="65" t="str">
        <f>IFERROR(VLOOKUP(Tabel1[[#This Row],[Üürnik]],'Lepingu lisa'!$AW$3:$AX$22,2,FALSE),"")</f>
        <v/>
      </c>
      <c r="M703" s="65"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3">
      <c r="A704" s="24"/>
      <c r="B704" s="26"/>
      <c r="C704" s="24"/>
      <c r="D704" s="24"/>
      <c r="E704" s="24"/>
      <c r="F704" s="68"/>
      <c r="G704" s="68"/>
      <c r="H704" s="24"/>
      <c r="I704" s="65" t="str">
        <f>LEFT(Tabel1[[#This Row],[Ruumi tüüp (TALO Tüüpruumide nimestik)]],2)</f>
        <v/>
      </c>
      <c r="J704" s="25"/>
      <c r="K704" s="24"/>
      <c r="L704" s="65" t="str">
        <f>IFERROR(VLOOKUP(Tabel1[[#This Row],[Üürnik]],'Lepingu lisa'!$AW$3:$AX$22,2,FALSE),"")</f>
        <v/>
      </c>
      <c r="M704" s="65"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3">
      <c r="A705" s="24"/>
      <c r="B705" s="26"/>
      <c r="C705" s="24"/>
      <c r="D705" s="24"/>
      <c r="E705" s="24"/>
      <c r="F705" s="68"/>
      <c r="G705" s="68"/>
      <c r="H705" s="24"/>
      <c r="I705" s="65" t="str">
        <f>LEFT(Tabel1[[#This Row],[Ruumi tüüp (TALO Tüüpruumide nimestik)]],2)</f>
        <v/>
      </c>
      <c r="J705" s="25"/>
      <c r="K705" s="24"/>
      <c r="L705" s="65" t="str">
        <f>IFERROR(VLOOKUP(Tabel1[[#This Row],[Üürnik]],'Lepingu lisa'!$AW$3:$AX$22,2,FALSE),"")</f>
        <v/>
      </c>
      <c r="M705" s="65"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3">
      <c r="A706" s="24"/>
      <c r="B706" s="26"/>
      <c r="C706" s="24"/>
      <c r="D706" s="24"/>
      <c r="E706" s="24"/>
      <c r="F706" s="68"/>
      <c r="G706" s="68"/>
      <c r="H706" s="24"/>
      <c r="I706" s="65" t="str">
        <f>LEFT(Tabel1[[#This Row],[Ruumi tüüp (TALO Tüüpruumide nimestik)]],2)</f>
        <v/>
      </c>
      <c r="J706" s="25"/>
      <c r="K706" s="24"/>
      <c r="L706" s="65" t="str">
        <f>IFERROR(VLOOKUP(Tabel1[[#This Row],[Üürnik]],'Lepingu lisa'!$AW$3:$AX$22,2,FALSE),"")</f>
        <v/>
      </c>
      <c r="M706" s="65"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3">
      <c r="A707" s="24"/>
      <c r="B707" s="26"/>
      <c r="C707" s="24"/>
      <c r="D707" s="24"/>
      <c r="E707" s="24"/>
      <c r="F707" s="68"/>
      <c r="G707" s="68"/>
      <c r="H707" s="24"/>
      <c r="I707" s="65" t="str">
        <f>LEFT(Tabel1[[#This Row],[Ruumi tüüp (TALO Tüüpruumide nimestik)]],2)</f>
        <v/>
      </c>
      <c r="J707" s="25"/>
      <c r="K707" s="24"/>
      <c r="L707" s="65" t="str">
        <f>IFERROR(VLOOKUP(Tabel1[[#This Row],[Üürnik]],'Lepingu lisa'!$AW$3:$AX$22,2,FALSE),"")</f>
        <v/>
      </c>
      <c r="M707" s="65"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3">
      <c r="A708" s="24"/>
      <c r="B708" s="26"/>
      <c r="C708" s="24"/>
      <c r="D708" s="24"/>
      <c r="E708" s="24"/>
      <c r="F708" s="68"/>
      <c r="G708" s="68"/>
      <c r="H708" s="24"/>
      <c r="I708" s="65" t="str">
        <f>LEFT(Tabel1[[#This Row],[Ruumi tüüp (TALO Tüüpruumide nimestik)]],2)</f>
        <v/>
      </c>
      <c r="J708" s="25"/>
      <c r="K708" s="24"/>
      <c r="L708" s="65" t="str">
        <f>IFERROR(VLOOKUP(Tabel1[[#This Row],[Üürnik]],'Lepingu lisa'!$AW$3:$AX$22,2,FALSE),"")</f>
        <v/>
      </c>
      <c r="M708" s="65"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3">
      <c r="A709" s="24"/>
      <c r="B709" s="26"/>
      <c r="C709" s="24"/>
      <c r="D709" s="24"/>
      <c r="E709" s="24"/>
      <c r="F709" s="68"/>
      <c r="G709" s="68"/>
      <c r="H709" s="24"/>
      <c r="I709" s="65" t="str">
        <f>LEFT(Tabel1[[#This Row],[Ruumi tüüp (TALO Tüüpruumide nimestik)]],2)</f>
        <v/>
      </c>
      <c r="J709" s="25"/>
      <c r="K709" s="24"/>
      <c r="L709" s="65" t="str">
        <f>IFERROR(VLOOKUP(Tabel1[[#This Row],[Üürnik]],'Lepingu lisa'!$AW$3:$AX$22,2,FALSE),"")</f>
        <v/>
      </c>
      <c r="M709" s="65"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3">
      <c r="A710" s="24"/>
      <c r="B710" s="26"/>
      <c r="C710" s="24"/>
      <c r="D710" s="24"/>
      <c r="E710" s="24"/>
      <c r="F710" s="68"/>
      <c r="G710" s="68"/>
      <c r="H710" s="24"/>
      <c r="I710" s="65" t="str">
        <f>LEFT(Tabel1[[#This Row],[Ruumi tüüp (TALO Tüüpruumide nimestik)]],2)</f>
        <v/>
      </c>
      <c r="J710" s="25"/>
      <c r="K710" s="24"/>
      <c r="L710" s="65" t="str">
        <f>IFERROR(VLOOKUP(Tabel1[[#This Row],[Üürnik]],'Lepingu lisa'!$AW$3:$AX$22,2,FALSE),"")</f>
        <v/>
      </c>
      <c r="M710" s="65"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3">
      <c r="A711" s="24"/>
      <c r="B711" s="26"/>
      <c r="C711" s="24"/>
      <c r="D711" s="24"/>
      <c r="E711" s="24"/>
      <c r="F711" s="68"/>
      <c r="G711" s="68"/>
      <c r="H711" s="24"/>
      <c r="I711" s="65" t="str">
        <f>LEFT(Tabel1[[#This Row],[Ruumi tüüp (TALO Tüüpruumide nimestik)]],2)</f>
        <v/>
      </c>
      <c r="J711" s="25"/>
      <c r="K711" s="24"/>
      <c r="L711" s="65" t="str">
        <f>IFERROR(VLOOKUP(Tabel1[[#This Row],[Üürnik]],'Lepingu lisa'!$AW$3:$AX$22,2,FALSE),"")</f>
        <v/>
      </c>
      <c r="M711" s="65"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3">
      <c r="A712" s="24"/>
      <c r="B712" s="26"/>
      <c r="C712" s="24"/>
      <c r="D712" s="24"/>
      <c r="E712" s="24"/>
      <c r="F712" s="68"/>
      <c r="G712" s="68"/>
      <c r="H712" s="24"/>
      <c r="I712" s="65" t="str">
        <f>LEFT(Tabel1[[#This Row],[Ruumi tüüp (TALO Tüüpruumide nimestik)]],2)</f>
        <v/>
      </c>
      <c r="J712" s="25"/>
      <c r="K712" s="24"/>
      <c r="L712" s="65" t="str">
        <f>IFERROR(VLOOKUP(Tabel1[[#This Row],[Üürnik]],'Lepingu lisa'!$AW$3:$AX$22,2,FALSE),"")</f>
        <v/>
      </c>
      <c r="M712" s="65"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3">
      <c r="A713" s="24"/>
      <c r="B713" s="26"/>
      <c r="C713" s="24"/>
      <c r="D713" s="24"/>
      <c r="E713" s="24"/>
      <c r="F713" s="68"/>
      <c r="G713" s="68"/>
      <c r="H713" s="24"/>
      <c r="I713" s="65" t="str">
        <f>LEFT(Tabel1[[#This Row],[Ruumi tüüp (TALO Tüüpruumide nimestik)]],2)</f>
        <v/>
      </c>
      <c r="J713" s="25"/>
      <c r="K713" s="24"/>
      <c r="L713" s="65" t="str">
        <f>IFERROR(VLOOKUP(Tabel1[[#This Row],[Üürnik]],'Lepingu lisa'!$AW$3:$AX$22,2,FALSE),"")</f>
        <v/>
      </c>
      <c r="M713" s="65"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3">
      <c r="A714" s="24"/>
      <c r="B714" s="26"/>
      <c r="C714" s="24"/>
      <c r="D714" s="24"/>
      <c r="E714" s="24"/>
      <c r="F714" s="68"/>
      <c r="G714" s="68"/>
      <c r="H714" s="24"/>
      <c r="I714" s="65" t="str">
        <f>LEFT(Tabel1[[#This Row],[Ruumi tüüp (TALO Tüüpruumide nimestik)]],2)</f>
        <v/>
      </c>
      <c r="J714" s="25"/>
      <c r="K714" s="24"/>
      <c r="L714" s="65" t="str">
        <f>IFERROR(VLOOKUP(Tabel1[[#This Row],[Üürnik]],'Lepingu lisa'!$AW$3:$AX$22,2,FALSE),"")</f>
        <v/>
      </c>
      <c r="M714" s="65"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3">
      <c r="A715" s="24"/>
      <c r="B715" s="26"/>
      <c r="C715" s="24"/>
      <c r="D715" s="24"/>
      <c r="E715" s="24"/>
      <c r="F715" s="68"/>
      <c r="G715" s="68"/>
      <c r="H715" s="24"/>
      <c r="I715" s="65" t="str">
        <f>LEFT(Tabel1[[#This Row],[Ruumi tüüp (TALO Tüüpruumide nimestik)]],2)</f>
        <v/>
      </c>
      <c r="J715" s="25"/>
      <c r="K715" s="24"/>
      <c r="L715" s="65" t="str">
        <f>IFERROR(VLOOKUP(Tabel1[[#This Row],[Üürnik]],'Lepingu lisa'!$AW$3:$AX$22,2,FALSE),"")</f>
        <v/>
      </c>
      <c r="M715" s="65"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3">
      <c r="A716" s="24"/>
      <c r="B716" s="26"/>
      <c r="C716" s="24"/>
      <c r="D716" s="24"/>
      <c r="E716" s="24"/>
      <c r="F716" s="68"/>
      <c r="G716" s="68"/>
      <c r="H716" s="24"/>
      <c r="I716" s="65" t="str">
        <f>LEFT(Tabel1[[#This Row],[Ruumi tüüp (TALO Tüüpruumide nimestik)]],2)</f>
        <v/>
      </c>
      <c r="J716" s="25"/>
      <c r="K716" s="24"/>
      <c r="L716" s="65" t="str">
        <f>IFERROR(VLOOKUP(Tabel1[[#This Row],[Üürnik]],'Lepingu lisa'!$AW$3:$AX$22,2,FALSE),"")</f>
        <v/>
      </c>
      <c r="M716" s="65"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3">
      <c r="A717" s="24"/>
      <c r="B717" s="26"/>
      <c r="C717" s="24"/>
      <c r="D717" s="24"/>
      <c r="E717" s="24"/>
      <c r="F717" s="68"/>
      <c r="G717" s="68"/>
      <c r="H717" s="24"/>
      <c r="I717" s="65" t="str">
        <f>LEFT(Tabel1[[#This Row],[Ruumi tüüp (TALO Tüüpruumide nimestik)]],2)</f>
        <v/>
      </c>
      <c r="J717" s="25"/>
      <c r="K717" s="24"/>
      <c r="L717" s="65" t="str">
        <f>IFERROR(VLOOKUP(Tabel1[[#This Row],[Üürnik]],'Lepingu lisa'!$AW$3:$AX$22,2,FALSE),"")</f>
        <v/>
      </c>
      <c r="M717" s="65"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3">
      <c r="A718" s="24"/>
      <c r="B718" s="26"/>
      <c r="C718" s="24"/>
      <c r="D718" s="24"/>
      <c r="E718" s="24"/>
      <c r="F718" s="68"/>
      <c r="G718" s="68"/>
      <c r="H718" s="24"/>
      <c r="I718" s="65" t="str">
        <f>LEFT(Tabel1[[#This Row],[Ruumi tüüp (TALO Tüüpruumide nimestik)]],2)</f>
        <v/>
      </c>
      <c r="J718" s="25"/>
      <c r="K718" s="24"/>
      <c r="L718" s="65" t="str">
        <f>IFERROR(VLOOKUP(Tabel1[[#This Row],[Üürnik]],'Lepingu lisa'!$AW$3:$AX$22,2,FALSE),"")</f>
        <v/>
      </c>
      <c r="M718" s="65"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3">
      <c r="A719" s="24"/>
      <c r="B719" s="26"/>
      <c r="C719" s="24"/>
      <c r="D719" s="24"/>
      <c r="E719" s="24"/>
      <c r="F719" s="68"/>
      <c r="G719" s="68"/>
      <c r="H719" s="24"/>
      <c r="I719" s="65" t="str">
        <f>LEFT(Tabel1[[#This Row],[Ruumi tüüp (TALO Tüüpruumide nimestik)]],2)</f>
        <v/>
      </c>
      <c r="J719" s="25"/>
      <c r="K719" s="24"/>
      <c r="L719" s="65" t="str">
        <f>IFERROR(VLOOKUP(Tabel1[[#This Row],[Üürnik]],'Lepingu lisa'!$AW$3:$AX$22,2,FALSE),"")</f>
        <v/>
      </c>
      <c r="M719" s="65"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3">
      <c r="A720" s="24"/>
      <c r="B720" s="26"/>
      <c r="C720" s="24"/>
      <c r="D720" s="24"/>
      <c r="E720" s="24"/>
      <c r="F720" s="68"/>
      <c r="G720" s="68"/>
      <c r="H720" s="24"/>
      <c r="I720" s="65" t="str">
        <f>LEFT(Tabel1[[#This Row],[Ruumi tüüp (TALO Tüüpruumide nimestik)]],2)</f>
        <v/>
      </c>
      <c r="J720" s="25"/>
      <c r="K720" s="24"/>
      <c r="L720" s="65" t="str">
        <f>IFERROR(VLOOKUP(Tabel1[[#This Row],[Üürnik]],'Lepingu lisa'!$AW$3:$AX$22,2,FALSE),"")</f>
        <v/>
      </c>
      <c r="M720" s="65"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3">
      <c r="A721" s="24"/>
      <c r="B721" s="26"/>
      <c r="C721" s="24"/>
      <c r="D721" s="24"/>
      <c r="E721" s="24"/>
      <c r="F721" s="68"/>
      <c r="G721" s="68"/>
      <c r="H721" s="24"/>
      <c r="I721" s="65" t="str">
        <f>LEFT(Tabel1[[#This Row],[Ruumi tüüp (TALO Tüüpruumide nimestik)]],2)</f>
        <v/>
      </c>
      <c r="J721" s="25"/>
      <c r="K721" s="24"/>
      <c r="L721" s="65" t="str">
        <f>IFERROR(VLOOKUP(Tabel1[[#This Row],[Üürnik]],'Lepingu lisa'!$AW$3:$AX$22,2,FALSE),"")</f>
        <v/>
      </c>
      <c r="M721" s="65"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3">
      <c r="A722" s="24"/>
      <c r="B722" s="26"/>
      <c r="C722" s="24"/>
      <c r="D722" s="24"/>
      <c r="E722" s="24"/>
      <c r="F722" s="68"/>
      <c r="G722" s="68"/>
      <c r="H722" s="24"/>
      <c r="I722" s="65" t="str">
        <f>LEFT(Tabel1[[#This Row],[Ruumi tüüp (TALO Tüüpruumide nimestik)]],2)</f>
        <v/>
      </c>
      <c r="J722" s="25"/>
      <c r="K722" s="24"/>
      <c r="L722" s="65" t="str">
        <f>IFERROR(VLOOKUP(Tabel1[[#This Row],[Üürnik]],'Lepingu lisa'!$AW$3:$AX$22,2,FALSE),"")</f>
        <v/>
      </c>
      <c r="M722" s="65"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3">
      <c r="A723" s="24"/>
      <c r="B723" s="26"/>
      <c r="C723" s="24"/>
      <c r="D723" s="24"/>
      <c r="E723" s="24"/>
      <c r="F723" s="68"/>
      <c r="G723" s="68"/>
      <c r="H723" s="24"/>
      <c r="I723" s="65" t="str">
        <f>LEFT(Tabel1[[#This Row],[Ruumi tüüp (TALO Tüüpruumide nimestik)]],2)</f>
        <v/>
      </c>
      <c r="J723" s="25"/>
      <c r="K723" s="24"/>
      <c r="L723" s="65" t="str">
        <f>IFERROR(VLOOKUP(Tabel1[[#This Row],[Üürnik]],'Lepingu lisa'!$AW$3:$AX$22,2,FALSE),"")</f>
        <v/>
      </c>
      <c r="M723" s="65"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3">
      <c r="A724" s="24"/>
      <c r="B724" s="26"/>
      <c r="C724" s="24"/>
      <c r="D724" s="24"/>
      <c r="E724" s="24"/>
      <c r="F724" s="68"/>
      <c r="G724" s="68"/>
      <c r="H724" s="24"/>
      <c r="I724" s="65" t="str">
        <f>LEFT(Tabel1[[#This Row],[Ruumi tüüp (TALO Tüüpruumide nimestik)]],2)</f>
        <v/>
      </c>
      <c r="J724" s="25"/>
      <c r="K724" s="24"/>
      <c r="L724" s="65" t="str">
        <f>IFERROR(VLOOKUP(Tabel1[[#This Row],[Üürnik]],'Lepingu lisa'!$AW$3:$AX$22,2,FALSE),"")</f>
        <v/>
      </c>
      <c r="M724" s="65"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3">
      <c r="A725" s="24"/>
      <c r="B725" s="26"/>
      <c r="C725" s="24"/>
      <c r="D725" s="24"/>
      <c r="E725" s="24"/>
      <c r="F725" s="68"/>
      <c r="G725" s="68"/>
      <c r="H725" s="24"/>
      <c r="I725" s="65" t="str">
        <f>LEFT(Tabel1[[#This Row],[Ruumi tüüp (TALO Tüüpruumide nimestik)]],2)</f>
        <v/>
      </c>
      <c r="J725" s="25"/>
      <c r="K725" s="24"/>
      <c r="L725" s="65" t="str">
        <f>IFERROR(VLOOKUP(Tabel1[[#This Row],[Üürnik]],'Lepingu lisa'!$AW$3:$AX$22,2,FALSE),"")</f>
        <v/>
      </c>
      <c r="M725" s="65"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3">
      <c r="A726" s="24"/>
      <c r="B726" s="26"/>
      <c r="C726" s="24"/>
      <c r="D726" s="24"/>
      <c r="E726" s="24"/>
      <c r="F726" s="68"/>
      <c r="G726" s="68"/>
      <c r="H726" s="24"/>
      <c r="I726" s="65" t="str">
        <f>LEFT(Tabel1[[#This Row],[Ruumi tüüp (TALO Tüüpruumide nimestik)]],2)</f>
        <v/>
      </c>
      <c r="J726" s="25"/>
      <c r="K726" s="24"/>
      <c r="L726" s="65" t="str">
        <f>IFERROR(VLOOKUP(Tabel1[[#This Row],[Üürnik]],'Lepingu lisa'!$AW$3:$AX$22,2,FALSE),"")</f>
        <v/>
      </c>
      <c r="M726" s="65"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3">
      <c r="A727" s="24"/>
      <c r="B727" s="26"/>
      <c r="C727" s="24"/>
      <c r="D727" s="24"/>
      <c r="E727" s="24"/>
      <c r="F727" s="68"/>
      <c r="G727" s="68"/>
      <c r="H727" s="24"/>
      <c r="I727" s="65" t="str">
        <f>LEFT(Tabel1[[#This Row],[Ruumi tüüp (TALO Tüüpruumide nimestik)]],2)</f>
        <v/>
      </c>
      <c r="J727" s="25"/>
      <c r="K727" s="24"/>
      <c r="L727" s="65" t="str">
        <f>IFERROR(VLOOKUP(Tabel1[[#This Row],[Üürnik]],'Lepingu lisa'!$AW$3:$AX$22,2,FALSE),"")</f>
        <v/>
      </c>
      <c r="M727" s="65"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3">
      <c r="A728" s="24"/>
      <c r="B728" s="26"/>
      <c r="C728" s="24"/>
      <c r="D728" s="24"/>
      <c r="E728" s="24"/>
      <c r="F728" s="68"/>
      <c r="G728" s="68"/>
      <c r="H728" s="24"/>
      <c r="I728" s="65" t="str">
        <f>LEFT(Tabel1[[#This Row],[Ruumi tüüp (TALO Tüüpruumide nimestik)]],2)</f>
        <v/>
      </c>
      <c r="J728" s="25"/>
      <c r="K728" s="24"/>
      <c r="L728" s="65" t="str">
        <f>IFERROR(VLOOKUP(Tabel1[[#This Row],[Üürnik]],'Lepingu lisa'!$AW$3:$AX$22,2,FALSE),"")</f>
        <v/>
      </c>
      <c r="M728" s="65"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3">
      <c r="A729" s="24"/>
      <c r="B729" s="26"/>
      <c r="C729" s="24"/>
      <c r="D729" s="24"/>
      <c r="E729" s="24"/>
      <c r="F729" s="68"/>
      <c r="G729" s="68"/>
      <c r="H729" s="24"/>
      <c r="I729" s="65" t="str">
        <f>LEFT(Tabel1[[#This Row],[Ruumi tüüp (TALO Tüüpruumide nimestik)]],2)</f>
        <v/>
      </c>
      <c r="J729" s="25"/>
      <c r="K729" s="24"/>
      <c r="L729" s="65" t="str">
        <f>IFERROR(VLOOKUP(Tabel1[[#This Row],[Üürnik]],'Lepingu lisa'!$AW$3:$AX$22,2,FALSE),"")</f>
        <v/>
      </c>
      <c r="M729" s="65"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3">
      <c r="A730" s="24"/>
      <c r="B730" s="26"/>
      <c r="C730" s="24"/>
      <c r="D730" s="24"/>
      <c r="E730" s="24"/>
      <c r="F730" s="68"/>
      <c r="G730" s="68"/>
      <c r="H730" s="24"/>
      <c r="I730" s="65" t="str">
        <f>LEFT(Tabel1[[#This Row],[Ruumi tüüp (TALO Tüüpruumide nimestik)]],2)</f>
        <v/>
      </c>
      <c r="J730" s="25"/>
      <c r="K730" s="24"/>
      <c r="L730" s="65" t="str">
        <f>IFERROR(VLOOKUP(Tabel1[[#This Row],[Üürnik]],'Lepingu lisa'!$AW$3:$AX$22,2,FALSE),"")</f>
        <v/>
      </c>
      <c r="M730" s="65"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3">
      <c r="A731" s="24"/>
      <c r="B731" s="26"/>
      <c r="C731" s="24"/>
      <c r="D731" s="24"/>
      <c r="E731" s="24"/>
      <c r="F731" s="68"/>
      <c r="G731" s="68"/>
      <c r="H731" s="24"/>
      <c r="I731" s="65" t="str">
        <f>LEFT(Tabel1[[#This Row],[Ruumi tüüp (TALO Tüüpruumide nimestik)]],2)</f>
        <v/>
      </c>
      <c r="J731" s="25"/>
      <c r="K731" s="24"/>
      <c r="L731" s="65" t="str">
        <f>IFERROR(VLOOKUP(Tabel1[[#This Row],[Üürnik]],'Lepingu lisa'!$AW$3:$AX$22,2,FALSE),"")</f>
        <v/>
      </c>
      <c r="M731" s="65"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3">
      <c r="A732" s="24"/>
      <c r="B732" s="26"/>
      <c r="C732" s="24"/>
      <c r="D732" s="24"/>
      <c r="E732" s="24"/>
      <c r="F732" s="68"/>
      <c r="G732" s="68"/>
      <c r="H732" s="24"/>
      <c r="I732" s="65" t="str">
        <f>LEFT(Tabel1[[#This Row],[Ruumi tüüp (TALO Tüüpruumide nimestik)]],2)</f>
        <v/>
      </c>
      <c r="J732" s="25"/>
      <c r="K732" s="24"/>
      <c r="L732" s="65" t="str">
        <f>IFERROR(VLOOKUP(Tabel1[[#This Row],[Üürnik]],'Lepingu lisa'!$AW$3:$AX$22,2,FALSE),"")</f>
        <v/>
      </c>
      <c r="M732" s="65"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3">
      <c r="A733" s="24"/>
      <c r="B733" s="26"/>
      <c r="C733" s="24"/>
      <c r="D733" s="24"/>
      <c r="E733" s="24"/>
      <c r="F733" s="68"/>
      <c r="G733" s="68"/>
      <c r="H733" s="24"/>
      <c r="I733" s="65" t="str">
        <f>LEFT(Tabel1[[#This Row],[Ruumi tüüp (TALO Tüüpruumide nimestik)]],2)</f>
        <v/>
      </c>
      <c r="J733" s="25"/>
      <c r="K733" s="24"/>
      <c r="L733" s="65" t="str">
        <f>IFERROR(VLOOKUP(Tabel1[[#This Row],[Üürnik]],'Lepingu lisa'!$AW$3:$AX$22,2,FALSE),"")</f>
        <v/>
      </c>
      <c r="M733" s="65"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3">
      <c r="A734" s="24"/>
      <c r="B734" s="26"/>
      <c r="C734" s="24"/>
      <c r="D734" s="24"/>
      <c r="E734" s="24"/>
      <c r="F734" s="68"/>
      <c r="G734" s="68"/>
      <c r="H734" s="24"/>
      <c r="I734" s="65" t="str">
        <f>LEFT(Tabel1[[#This Row],[Ruumi tüüp (TALO Tüüpruumide nimestik)]],2)</f>
        <v/>
      </c>
      <c r="J734" s="25"/>
      <c r="K734" s="24"/>
      <c r="L734" s="65" t="str">
        <f>IFERROR(VLOOKUP(Tabel1[[#This Row],[Üürnik]],'Lepingu lisa'!$AW$3:$AX$22,2,FALSE),"")</f>
        <v/>
      </c>
      <c r="M734" s="65"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3">
      <c r="A735" s="24"/>
      <c r="B735" s="26"/>
      <c r="C735" s="24"/>
      <c r="D735" s="24"/>
      <c r="E735" s="24"/>
      <c r="F735" s="68"/>
      <c r="G735" s="68"/>
      <c r="H735" s="24"/>
      <c r="I735" s="65" t="str">
        <f>LEFT(Tabel1[[#This Row],[Ruumi tüüp (TALO Tüüpruumide nimestik)]],2)</f>
        <v/>
      </c>
      <c r="J735" s="25"/>
      <c r="K735" s="24"/>
      <c r="L735" s="65" t="str">
        <f>IFERROR(VLOOKUP(Tabel1[[#This Row],[Üürnik]],'Lepingu lisa'!$AW$3:$AX$22,2,FALSE),"")</f>
        <v/>
      </c>
      <c r="M735" s="65"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3">
      <c r="A736" s="24"/>
      <c r="B736" s="26"/>
      <c r="C736" s="24"/>
      <c r="D736" s="24"/>
      <c r="E736" s="24"/>
      <c r="F736" s="68"/>
      <c r="G736" s="68"/>
      <c r="H736" s="24"/>
      <c r="I736" s="65" t="str">
        <f>LEFT(Tabel1[[#This Row],[Ruumi tüüp (TALO Tüüpruumide nimestik)]],2)</f>
        <v/>
      </c>
      <c r="J736" s="25"/>
      <c r="K736" s="24"/>
      <c r="L736" s="65" t="str">
        <f>IFERROR(VLOOKUP(Tabel1[[#This Row],[Üürnik]],'Lepingu lisa'!$AW$3:$AX$22,2,FALSE),"")</f>
        <v/>
      </c>
      <c r="M736" s="65"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3">
      <c r="A737" s="24"/>
      <c r="B737" s="26"/>
      <c r="C737" s="24"/>
      <c r="D737" s="24"/>
      <c r="E737" s="24"/>
      <c r="F737" s="68"/>
      <c r="G737" s="68"/>
      <c r="H737" s="24"/>
      <c r="I737" s="65" t="str">
        <f>LEFT(Tabel1[[#This Row],[Ruumi tüüp (TALO Tüüpruumide nimestik)]],2)</f>
        <v/>
      </c>
      <c r="J737" s="25"/>
      <c r="K737" s="24"/>
      <c r="L737" s="65" t="str">
        <f>IFERROR(VLOOKUP(Tabel1[[#This Row],[Üürnik]],'Lepingu lisa'!$AW$3:$AX$22,2,FALSE),"")</f>
        <v/>
      </c>
      <c r="M737" s="65"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3">
      <c r="A738" s="24"/>
      <c r="B738" s="26"/>
      <c r="C738" s="24"/>
      <c r="D738" s="24"/>
      <c r="E738" s="24"/>
      <c r="F738" s="68"/>
      <c r="G738" s="68"/>
      <c r="H738" s="24"/>
      <c r="I738" s="65" t="str">
        <f>LEFT(Tabel1[[#This Row],[Ruumi tüüp (TALO Tüüpruumide nimestik)]],2)</f>
        <v/>
      </c>
      <c r="J738" s="25"/>
      <c r="K738" s="24"/>
      <c r="L738" s="65" t="str">
        <f>IFERROR(VLOOKUP(Tabel1[[#This Row],[Üürnik]],'Lepingu lisa'!$AW$3:$AX$22,2,FALSE),"")</f>
        <v/>
      </c>
      <c r="M738" s="65"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3">
      <c r="A739" s="24"/>
      <c r="B739" s="26"/>
      <c r="C739" s="24"/>
      <c r="D739" s="24"/>
      <c r="E739" s="24"/>
      <c r="F739" s="68"/>
      <c r="G739" s="68"/>
      <c r="H739" s="24"/>
      <c r="I739" s="65" t="str">
        <f>LEFT(Tabel1[[#This Row],[Ruumi tüüp (TALO Tüüpruumide nimestik)]],2)</f>
        <v/>
      </c>
      <c r="J739" s="25"/>
      <c r="K739" s="24"/>
      <c r="L739" s="65" t="str">
        <f>IFERROR(VLOOKUP(Tabel1[[#This Row],[Üürnik]],'Lepingu lisa'!$AW$3:$AX$22,2,FALSE),"")</f>
        <v/>
      </c>
      <c r="M739" s="65"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3">
      <c r="A740" s="24"/>
      <c r="B740" s="26"/>
      <c r="C740" s="24"/>
      <c r="D740" s="24"/>
      <c r="E740" s="24"/>
      <c r="F740" s="68"/>
      <c r="G740" s="68"/>
      <c r="H740" s="24"/>
      <c r="I740" s="65" t="str">
        <f>LEFT(Tabel1[[#This Row],[Ruumi tüüp (TALO Tüüpruumide nimestik)]],2)</f>
        <v/>
      </c>
      <c r="J740" s="25"/>
      <c r="K740" s="24"/>
      <c r="L740" s="65" t="str">
        <f>IFERROR(VLOOKUP(Tabel1[[#This Row],[Üürnik]],'Lepingu lisa'!$AW$3:$AX$22,2,FALSE),"")</f>
        <v/>
      </c>
      <c r="M740" s="65"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3">
      <c r="A741" s="24"/>
      <c r="B741" s="26"/>
      <c r="C741" s="24"/>
      <c r="D741" s="24"/>
      <c r="E741" s="24"/>
      <c r="F741" s="68"/>
      <c r="G741" s="68"/>
      <c r="H741" s="24"/>
      <c r="I741" s="65" t="str">
        <f>LEFT(Tabel1[[#This Row],[Ruumi tüüp (TALO Tüüpruumide nimestik)]],2)</f>
        <v/>
      </c>
      <c r="J741" s="25"/>
      <c r="K741" s="24"/>
      <c r="L741" s="65" t="str">
        <f>IFERROR(VLOOKUP(Tabel1[[#This Row],[Üürnik]],'Lepingu lisa'!$AW$3:$AX$22,2,FALSE),"")</f>
        <v/>
      </c>
      <c r="M741" s="65"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3">
      <c r="A742" s="24"/>
      <c r="B742" s="26"/>
      <c r="C742" s="24"/>
      <c r="D742" s="24"/>
      <c r="E742" s="24"/>
      <c r="F742" s="68"/>
      <c r="G742" s="68"/>
      <c r="H742" s="24"/>
      <c r="I742" s="65" t="str">
        <f>LEFT(Tabel1[[#This Row],[Ruumi tüüp (TALO Tüüpruumide nimestik)]],2)</f>
        <v/>
      </c>
      <c r="J742" s="25"/>
      <c r="K742" s="24"/>
      <c r="L742" s="65" t="str">
        <f>IFERROR(VLOOKUP(Tabel1[[#This Row],[Üürnik]],'Lepingu lisa'!$AW$3:$AX$22,2,FALSE),"")</f>
        <v/>
      </c>
      <c r="M742" s="65"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3">
      <c r="A743" s="24"/>
      <c r="B743" s="26"/>
      <c r="C743" s="24"/>
      <c r="D743" s="24"/>
      <c r="E743" s="24"/>
      <c r="F743" s="68"/>
      <c r="G743" s="68"/>
      <c r="H743" s="24"/>
      <c r="I743" s="65" t="str">
        <f>LEFT(Tabel1[[#This Row],[Ruumi tüüp (TALO Tüüpruumide nimestik)]],2)</f>
        <v/>
      </c>
      <c r="J743" s="25"/>
      <c r="K743" s="24"/>
      <c r="L743" s="65" t="str">
        <f>IFERROR(VLOOKUP(Tabel1[[#This Row],[Üürnik]],'Lepingu lisa'!$AW$3:$AX$22,2,FALSE),"")</f>
        <v/>
      </c>
      <c r="M743" s="65"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3">
      <c r="A744" s="24"/>
      <c r="B744" s="26"/>
      <c r="C744" s="24"/>
      <c r="D744" s="24"/>
      <c r="E744" s="24"/>
      <c r="F744" s="68"/>
      <c r="G744" s="68"/>
      <c r="H744" s="24"/>
      <c r="I744" s="65" t="str">
        <f>LEFT(Tabel1[[#This Row],[Ruumi tüüp (TALO Tüüpruumide nimestik)]],2)</f>
        <v/>
      </c>
      <c r="J744" s="25"/>
      <c r="K744" s="24"/>
      <c r="L744" s="65" t="str">
        <f>IFERROR(VLOOKUP(Tabel1[[#This Row],[Üürnik]],'Lepingu lisa'!$AW$3:$AX$22,2,FALSE),"")</f>
        <v/>
      </c>
      <c r="M744" s="65"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3">
      <c r="A745" s="24"/>
      <c r="B745" s="26"/>
      <c r="C745" s="24"/>
      <c r="D745" s="24"/>
      <c r="E745" s="24"/>
      <c r="F745" s="68"/>
      <c r="G745" s="68"/>
      <c r="H745" s="24"/>
      <c r="I745" s="65" t="str">
        <f>LEFT(Tabel1[[#This Row],[Ruumi tüüp (TALO Tüüpruumide nimestik)]],2)</f>
        <v/>
      </c>
      <c r="J745" s="25"/>
      <c r="K745" s="24"/>
      <c r="L745" s="65" t="str">
        <f>IFERROR(VLOOKUP(Tabel1[[#This Row],[Üürnik]],'Lepingu lisa'!$AW$3:$AX$22,2,FALSE),"")</f>
        <v/>
      </c>
      <c r="M745" s="65"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3">
      <c r="A746" s="24"/>
      <c r="B746" s="26"/>
      <c r="C746" s="24"/>
      <c r="D746" s="24"/>
      <c r="E746" s="24"/>
      <c r="F746" s="68"/>
      <c r="G746" s="68"/>
      <c r="H746" s="24"/>
      <c r="I746" s="65" t="str">
        <f>LEFT(Tabel1[[#This Row],[Ruumi tüüp (TALO Tüüpruumide nimestik)]],2)</f>
        <v/>
      </c>
      <c r="J746" s="25"/>
      <c r="K746" s="24"/>
      <c r="L746" s="65" t="str">
        <f>IFERROR(VLOOKUP(Tabel1[[#This Row],[Üürnik]],'Lepingu lisa'!$AW$3:$AX$22,2,FALSE),"")</f>
        <v/>
      </c>
      <c r="M746" s="65"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3">
      <c r="A747" s="24"/>
      <c r="B747" s="26"/>
      <c r="C747" s="24"/>
      <c r="D747" s="24"/>
      <c r="E747" s="24"/>
      <c r="F747" s="68"/>
      <c r="G747" s="68"/>
      <c r="H747" s="24"/>
      <c r="I747" s="65" t="str">
        <f>LEFT(Tabel1[[#This Row],[Ruumi tüüp (TALO Tüüpruumide nimestik)]],2)</f>
        <v/>
      </c>
      <c r="J747" s="25"/>
      <c r="K747" s="24"/>
      <c r="L747" s="65" t="str">
        <f>IFERROR(VLOOKUP(Tabel1[[#This Row],[Üürnik]],'Lepingu lisa'!$AW$3:$AX$22,2,FALSE),"")</f>
        <v/>
      </c>
      <c r="M747" s="65"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3">
      <c r="A748" s="24"/>
      <c r="B748" s="26"/>
      <c r="C748" s="24"/>
      <c r="D748" s="24"/>
      <c r="E748" s="24"/>
      <c r="F748" s="68"/>
      <c r="G748" s="68"/>
      <c r="H748" s="24"/>
      <c r="I748" s="65" t="str">
        <f>LEFT(Tabel1[[#This Row],[Ruumi tüüp (TALO Tüüpruumide nimestik)]],2)</f>
        <v/>
      </c>
      <c r="J748" s="25"/>
      <c r="K748" s="24"/>
      <c r="L748" s="65" t="str">
        <f>IFERROR(VLOOKUP(Tabel1[[#This Row],[Üürnik]],'Lepingu lisa'!$AW$3:$AX$22,2,FALSE),"")</f>
        <v/>
      </c>
      <c r="M748" s="65"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3">
      <c r="A749" s="24"/>
      <c r="B749" s="26"/>
      <c r="C749" s="24"/>
      <c r="D749" s="24"/>
      <c r="E749" s="24"/>
      <c r="F749" s="68"/>
      <c r="G749" s="68"/>
      <c r="H749" s="24"/>
      <c r="I749" s="65" t="str">
        <f>LEFT(Tabel1[[#This Row],[Ruumi tüüp (TALO Tüüpruumide nimestik)]],2)</f>
        <v/>
      </c>
      <c r="J749" s="25"/>
      <c r="K749" s="24"/>
      <c r="L749" s="65" t="str">
        <f>IFERROR(VLOOKUP(Tabel1[[#This Row],[Üürnik]],'Lepingu lisa'!$AW$3:$AX$22,2,FALSE),"")</f>
        <v/>
      </c>
      <c r="M749" s="65"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3">
      <c r="A750" s="24"/>
      <c r="B750" s="26"/>
      <c r="C750" s="24"/>
      <c r="D750" s="24"/>
      <c r="E750" s="24"/>
      <c r="F750" s="68"/>
      <c r="G750" s="68"/>
      <c r="H750" s="24"/>
      <c r="I750" s="65" t="str">
        <f>LEFT(Tabel1[[#This Row],[Ruumi tüüp (TALO Tüüpruumide nimestik)]],2)</f>
        <v/>
      </c>
      <c r="J750" s="25"/>
      <c r="K750" s="24"/>
      <c r="L750" s="65" t="str">
        <f>IFERROR(VLOOKUP(Tabel1[[#This Row],[Üürnik]],'Lepingu lisa'!$AW$3:$AX$22,2,FALSE),"")</f>
        <v/>
      </c>
      <c r="M750" s="65"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3">
      <c r="A751" s="24"/>
      <c r="B751" s="26"/>
      <c r="C751" s="24"/>
      <c r="D751" s="24"/>
      <c r="E751" s="24"/>
      <c r="F751" s="68"/>
      <c r="G751" s="68"/>
      <c r="H751" s="24"/>
      <c r="I751" s="65" t="str">
        <f>LEFT(Tabel1[[#This Row],[Ruumi tüüp (TALO Tüüpruumide nimestik)]],2)</f>
        <v/>
      </c>
      <c r="J751" s="25"/>
      <c r="K751" s="24"/>
      <c r="L751" s="65" t="str">
        <f>IFERROR(VLOOKUP(Tabel1[[#This Row],[Üürnik]],'Lepingu lisa'!$AW$3:$AX$22,2,FALSE),"")</f>
        <v/>
      </c>
      <c r="M751" s="65"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3">
      <c r="A752" s="24"/>
      <c r="B752" s="26"/>
      <c r="C752" s="24"/>
      <c r="D752" s="24"/>
      <c r="E752" s="24"/>
      <c r="F752" s="68"/>
      <c r="G752" s="68"/>
      <c r="H752" s="24"/>
      <c r="I752" s="65" t="str">
        <f>LEFT(Tabel1[[#This Row],[Ruumi tüüp (TALO Tüüpruumide nimestik)]],2)</f>
        <v/>
      </c>
      <c r="J752" s="25"/>
      <c r="K752" s="24"/>
      <c r="L752" s="65" t="str">
        <f>IFERROR(VLOOKUP(Tabel1[[#This Row],[Üürnik]],'Lepingu lisa'!$AW$3:$AX$22,2,FALSE),"")</f>
        <v/>
      </c>
      <c r="M752" s="65"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3">
      <c r="A753" s="24"/>
      <c r="B753" s="26"/>
      <c r="C753" s="24"/>
      <c r="D753" s="24"/>
      <c r="E753" s="24"/>
      <c r="F753" s="68"/>
      <c r="G753" s="68"/>
      <c r="H753" s="24"/>
      <c r="I753" s="65" t="str">
        <f>LEFT(Tabel1[[#This Row],[Ruumi tüüp (TALO Tüüpruumide nimestik)]],2)</f>
        <v/>
      </c>
      <c r="J753" s="25"/>
      <c r="K753" s="24"/>
      <c r="L753" s="65" t="str">
        <f>IFERROR(VLOOKUP(Tabel1[[#This Row],[Üürnik]],'Lepingu lisa'!$AW$3:$AX$22,2,FALSE),"")</f>
        <v/>
      </c>
      <c r="M753" s="65"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3">
      <c r="A754" s="24"/>
      <c r="B754" s="26"/>
      <c r="C754" s="24"/>
      <c r="D754" s="24"/>
      <c r="E754" s="24"/>
      <c r="F754" s="68"/>
      <c r="G754" s="68"/>
      <c r="H754" s="24"/>
      <c r="I754" s="65" t="str">
        <f>LEFT(Tabel1[[#This Row],[Ruumi tüüp (TALO Tüüpruumide nimestik)]],2)</f>
        <v/>
      </c>
      <c r="J754" s="25"/>
      <c r="K754" s="24"/>
      <c r="L754" s="65" t="str">
        <f>IFERROR(VLOOKUP(Tabel1[[#This Row],[Üürnik]],'Lepingu lisa'!$AW$3:$AX$22,2,FALSE),"")</f>
        <v/>
      </c>
      <c r="M754" s="65"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3">
      <c r="A755" s="24"/>
      <c r="B755" s="26"/>
      <c r="C755" s="24"/>
      <c r="D755" s="24"/>
      <c r="E755" s="24"/>
      <c r="F755" s="68"/>
      <c r="G755" s="68"/>
      <c r="H755" s="24"/>
      <c r="I755" s="65" t="str">
        <f>LEFT(Tabel1[[#This Row],[Ruumi tüüp (TALO Tüüpruumide nimestik)]],2)</f>
        <v/>
      </c>
      <c r="J755" s="25"/>
      <c r="K755" s="24"/>
      <c r="L755" s="65" t="str">
        <f>IFERROR(VLOOKUP(Tabel1[[#This Row],[Üürnik]],'Lepingu lisa'!$AW$3:$AX$22,2,FALSE),"")</f>
        <v/>
      </c>
      <c r="M755" s="65"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3">
      <c r="A756" s="24"/>
      <c r="B756" s="26"/>
      <c r="C756" s="24"/>
      <c r="D756" s="24"/>
      <c r="E756" s="24"/>
      <c r="F756" s="68"/>
      <c r="G756" s="68"/>
      <c r="H756" s="24"/>
      <c r="I756" s="65" t="str">
        <f>LEFT(Tabel1[[#This Row],[Ruumi tüüp (TALO Tüüpruumide nimestik)]],2)</f>
        <v/>
      </c>
      <c r="J756" s="25"/>
      <c r="K756" s="24"/>
      <c r="L756" s="65" t="str">
        <f>IFERROR(VLOOKUP(Tabel1[[#This Row],[Üürnik]],'Lepingu lisa'!$AW$3:$AX$22,2,FALSE),"")</f>
        <v/>
      </c>
      <c r="M756" s="65"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3">
      <c r="A757" s="24"/>
      <c r="B757" s="26"/>
      <c r="C757" s="24"/>
      <c r="D757" s="24"/>
      <c r="E757" s="24"/>
      <c r="F757" s="68"/>
      <c r="G757" s="68"/>
      <c r="H757" s="24"/>
      <c r="I757" s="65" t="str">
        <f>LEFT(Tabel1[[#This Row],[Ruumi tüüp (TALO Tüüpruumide nimestik)]],2)</f>
        <v/>
      </c>
      <c r="J757" s="25"/>
      <c r="K757" s="24"/>
      <c r="L757" s="65" t="str">
        <f>IFERROR(VLOOKUP(Tabel1[[#This Row],[Üürnik]],'Lepingu lisa'!$AW$3:$AX$22,2,FALSE),"")</f>
        <v/>
      </c>
      <c r="M757" s="65"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3">
      <c r="A758" s="24"/>
      <c r="B758" s="26"/>
      <c r="C758" s="24"/>
      <c r="D758" s="24"/>
      <c r="E758" s="24"/>
      <c r="F758" s="68"/>
      <c r="G758" s="68"/>
      <c r="H758" s="24"/>
      <c r="I758" s="65" t="str">
        <f>LEFT(Tabel1[[#This Row],[Ruumi tüüp (TALO Tüüpruumide nimestik)]],2)</f>
        <v/>
      </c>
      <c r="J758" s="25"/>
      <c r="K758" s="24"/>
      <c r="L758" s="65" t="str">
        <f>IFERROR(VLOOKUP(Tabel1[[#This Row],[Üürnik]],'Lepingu lisa'!$AW$3:$AX$22,2,FALSE),"")</f>
        <v/>
      </c>
      <c r="M758" s="65"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3">
      <c r="A759" s="24"/>
      <c r="B759" s="26"/>
      <c r="C759" s="24"/>
      <c r="D759" s="24"/>
      <c r="E759" s="24"/>
      <c r="F759" s="68"/>
      <c r="G759" s="68"/>
      <c r="H759" s="24"/>
      <c r="I759" s="65" t="str">
        <f>LEFT(Tabel1[[#This Row],[Ruumi tüüp (TALO Tüüpruumide nimestik)]],2)</f>
        <v/>
      </c>
      <c r="J759" s="25"/>
      <c r="K759" s="24"/>
      <c r="L759" s="65" t="str">
        <f>IFERROR(VLOOKUP(Tabel1[[#This Row],[Üürnik]],'Lepingu lisa'!$AW$3:$AX$22,2,FALSE),"")</f>
        <v/>
      </c>
      <c r="M759" s="65"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3">
      <c r="A760" s="24"/>
      <c r="B760" s="26"/>
      <c r="C760" s="24"/>
      <c r="D760" s="24"/>
      <c r="E760" s="24"/>
      <c r="F760" s="68"/>
      <c r="G760" s="68"/>
      <c r="H760" s="24"/>
      <c r="I760" s="65" t="str">
        <f>LEFT(Tabel1[[#This Row],[Ruumi tüüp (TALO Tüüpruumide nimestik)]],2)</f>
        <v/>
      </c>
      <c r="J760" s="25"/>
      <c r="K760" s="24"/>
      <c r="L760" s="65" t="str">
        <f>IFERROR(VLOOKUP(Tabel1[[#This Row],[Üürnik]],'Lepingu lisa'!$AW$3:$AX$22,2,FALSE),"")</f>
        <v/>
      </c>
      <c r="M760" s="65"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3">
      <c r="A761" s="24"/>
      <c r="B761" s="26"/>
      <c r="C761" s="24"/>
      <c r="D761" s="24"/>
      <c r="E761" s="24"/>
      <c r="F761" s="68"/>
      <c r="G761" s="68"/>
      <c r="H761" s="24"/>
      <c r="I761" s="65" t="str">
        <f>LEFT(Tabel1[[#This Row],[Ruumi tüüp (TALO Tüüpruumide nimestik)]],2)</f>
        <v/>
      </c>
      <c r="J761" s="25"/>
      <c r="K761" s="24"/>
      <c r="L761" s="65" t="str">
        <f>IFERROR(VLOOKUP(Tabel1[[#This Row],[Üürnik]],'Lepingu lisa'!$AW$3:$AX$22,2,FALSE),"")</f>
        <v/>
      </c>
      <c r="M761" s="65"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3">
      <c r="A762" s="24"/>
      <c r="B762" s="26"/>
      <c r="C762" s="24"/>
      <c r="D762" s="24"/>
      <c r="E762" s="24"/>
      <c r="F762" s="68"/>
      <c r="G762" s="68"/>
      <c r="H762" s="24"/>
      <c r="I762" s="65" t="str">
        <f>LEFT(Tabel1[[#This Row],[Ruumi tüüp (TALO Tüüpruumide nimestik)]],2)</f>
        <v/>
      </c>
      <c r="J762" s="25"/>
      <c r="K762" s="24"/>
      <c r="L762" s="65" t="str">
        <f>IFERROR(VLOOKUP(Tabel1[[#This Row],[Üürnik]],'Lepingu lisa'!$AW$3:$AX$22,2,FALSE),"")</f>
        <v/>
      </c>
      <c r="M762" s="65"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3">
      <c r="A763" s="24"/>
      <c r="B763" s="26"/>
      <c r="C763" s="24"/>
      <c r="D763" s="24"/>
      <c r="E763" s="24"/>
      <c r="F763" s="68"/>
      <c r="G763" s="68"/>
      <c r="H763" s="24"/>
      <c r="I763" s="65" t="str">
        <f>LEFT(Tabel1[[#This Row],[Ruumi tüüp (TALO Tüüpruumide nimestik)]],2)</f>
        <v/>
      </c>
      <c r="J763" s="25"/>
      <c r="K763" s="24"/>
      <c r="L763" s="65" t="str">
        <f>IFERROR(VLOOKUP(Tabel1[[#This Row],[Üürnik]],'Lepingu lisa'!$AW$3:$AX$22,2,FALSE),"")</f>
        <v/>
      </c>
      <c r="M763" s="65"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3">
      <c r="A764" s="24"/>
      <c r="B764" s="26"/>
      <c r="C764" s="24"/>
      <c r="D764" s="24"/>
      <c r="E764" s="24"/>
      <c r="F764" s="68"/>
      <c r="G764" s="68"/>
      <c r="H764" s="24"/>
      <c r="I764" s="65" t="str">
        <f>LEFT(Tabel1[[#This Row],[Ruumi tüüp (TALO Tüüpruumide nimestik)]],2)</f>
        <v/>
      </c>
      <c r="J764" s="25"/>
      <c r="K764" s="24"/>
      <c r="L764" s="65" t="str">
        <f>IFERROR(VLOOKUP(Tabel1[[#This Row],[Üürnik]],'Lepingu lisa'!$AW$3:$AX$22,2,FALSE),"")</f>
        <v/>
      </c>
      <c r="M764" s="65"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3">
      <c r="A765" s="24"/>
      <c r="B765" s="26"/>
      <c r="C765" s="24"/>
      <c r="D765" s="24"/>
      <c r="E765" s="24"/>
      <c r="F765" s="68"/>
      <c r="G765" s="68"/>
      <c r="H765" s="24"/>
      <c r="I765" s="65" t="str">
        <f>LEFT(Tabel1[[#This Row],[Ruumi tüüp (TALO Tüüpruumide nimestik)]],2)</f>
        <v/>
      </c>
      <c r="J765" s="25"/>
      <c r="K765" s="24"/>
      <c r="L765" s="65" t="str">
        <f>IFERROR(VLOOKUP(Tabel1[[#This Row],[Üürnik]],'Lepingu lisa'!$AW$3:$AX$22,2,FALSE),"")</f>
        <v/>
      </c>
      <c r="M765" s="65"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3">
      <c r="A766" s="24"/>
      <c r="B766" s="26"/>
      <c r="C766" s="24"/>
      <c r="D766" s="24"/>
      <c r="E766" s="24"/>
      <c r="F766" s="68"/>
      <c r="G766" s="68"/>
      <c r="H766" s="24"/>
      <c r="I766" s="65" t="str">
        <f>LEFT(Tabel1[[#This Row],[Ruumi tüüp (TALO Tüüpruumide nimestik)]],2)</f>
        <v/>
      </c>
      <c r="J766" s="25"/>
      <c r="K766" s="24"/>
      <c r="L766" s="65" t="str">
        <f>IFERROR(VLOOKUP(Tabel1[[#This Row],[Üürnik]],'Lepingu lisa'!$AW$3:$AX$22,2,FALSE),"")</f>
        <v/>
      </c>
      <c r="M766" s="65"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3">
      <c r="A767" s="24"/>
      <c r="B767" s="26"/>
      <c r="C767" s="24"/>
      <c r="D767" s="24"/>
      <c r="E767" s="24"/>
      <c r="F767" s="68"/>
      <c r="G767" s="68"/>
      <c r="H767" s="24"/>
      <c r="I767" s="65" t="str">
        <f>LEFT(Tabel1[[#This Row],[Ruumi tüüp (TALO Tüüpruumide nimestik)]],2)</f>
        <v/>
      </c>
      <c r="J767" s="25"/>
      <c r="K767" s="24"/>
      <c r="L767" s="65" t="str">
        <f>IFERROR(VLOOKUP(Tabel1[[#This Row],[Üürnik]],'Lepingu lisa'!$AW$3:$AX$22,2,FALSE),"")</f>
        <v/>
      </c>
      <c r="M767" s="65"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3">
      <c r="A768" s="24"/>
      <c r="B768" s="26"/>
      <c r="C768" s="24"/>
      <c r="D768" s="24"/>
      <c r="E768" s="24"/>
      <c r="F768" s="68"/>
      <c r="G768" s="68"/>
      <c r="H768" s="24"/>
      <c r="I768" s="65" t="str">
        <f>LEFT(Tabel1[[#This Row],[Ruumi tüüp (TALO Tüüpruumide nimestik)]],2)</f>
        <v/>
      </c>
      <c r="J768" s="25"/>
      <c r="K768" s="24"/>
      <c r="L768" s="65" t="str">
        <f>IFERROR(VLOOKUP(Tabel1[[#This Row],[Üürnik]],'Lepingu lisa'!$AW$3:$AX$22,2,FALSE),"")</f>
        <v/>
      </c>
      <c r="M768" s="65"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3">
      <c r="A769" s="24"/>
      <c r="B769" s="26"/>
      <c r="C769" s="24"/>
      <c r="D769" s="24"/>
      <c r="E769" s="24"/>
      <c r="F769" s="68"/>
      <c r="G769" s="68"/>
      <c r="H769" s="24"/>
      <c r="I769" s="65" t="str">
        <f>LEFT(Tabel1[[#This Row],[Ruumi tüüp (TALO Tüüpruumide nimestik)]],2)</f>
        <v/>
      </c>
      <c r="J769" s="25"/>
      <c r="K769" s="24"/>
      <c r="L769" s="65" t="str">
        <f>IFERROR(VLOOKUP(Tabel1[[#This Row],[Üürnik]],'Lepingu lisa'!$AW$3:$AX$22,2,FALSE),"")</f>
        <v/>
      </c>
      <c r="M769" s="65"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3">
      <c r="A770" s="24"/>
      <c r="B770" s="26"/>
      <c r="C770" s="24"/>
      <c r="D770" s="24"/>
      <c r="E770" s="24"/>
      <c r="F770" s="68"/>
      <c r="G770" s="68"/>
      <c r="H770" s="24"/>
      <c r="I770" s="65" t="str">
        <f>LEFT(Tabel1[[#This Row],[Ruumi tüüp (TALO Tüüpruumide nimestik)]],2)</f>
        <v/>
      </c>
      <c r="J770" s="25"/>
      <c r="K770" s="24"/>
      <c r="L770" s="65" t="str">
        <f>IFERROR(VLOOKUP(Tabel1[[#This Row],[Üürnik]],'Lepingu lisa'!$AW$3:$AX$22,2,FALSE),"")</f>
        <v/>
      </c>
      <c r="M770" s="65"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3">
      <c r="A771" s="24"/>
      <c r="B771" s="26"/>
      <c r="C771" s="24"/>
      <c r="D771" s="24"/>
      <c r="E771" s="24"/>
      <c r="F771" s="68"/>
      <c r="G771" s="68"/>
      <c r="H771" s="24"/>
      <c r="I771" s="65" t="str">
        <f>LEFT(Tabel1[[#This Row],[Ruumi tüüp (TALO Tüüpruumide nimestik)]],2)</f>
        <v/>
      </c>
      <c r="J771" s="25"/>
      <c r="K771" s="24"/>
      <c r="L771" s="65" t="str">
        <f>IFERROR(VLOOKUP(Tabel1[[#This Row],[Üürnik]],'Lepingu lisa'!$AW$3:$AX$22,2,FALSE),"")</f>
        <v/>
      </c>
      <c r="M771" s="65"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3">
      <c r="A772" s="24"/>
      <c r="B772" s="26"/>
      <c r="C772" s="24"/>
      <c r="D772" s="24"/>
      <c r="E772" s="24"/>
      <c r="F772" s="68"/>
      <c r="G772" s="68"/>
      <c r="H772" s="24"/>
      <c r="I772" s="65" t="str">
        <f>LEFT(Tabel1[[#This Row],[Ruumi tüüp (TALO Tüüpruumide nimestik)]],2)</f>
        <v/>
      </c>
      <c r="J772" s="25"/>
      <c r="K772" s="24"/>
      <c r="L772" s="65" t="str">
        <f>IFERROR(VLOOKUP(Tabel1[[#This Row],[Üürnik]],'Lepingu lisa'!$AW$3:$AX$22,2,FALSE),"")</f>
        <v/>
      </c>
      <c r="M772" s="65"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3">
      <c r="A773" s="24"/>
      <c r="B773" s="26"/>
      <c r="C773" s="24"/>
      <c r="D773" s="24"/>
      <c r="E773" s="24"/>
      <c r="F773" s="68"/>
      <c r="G773" s="68"/>
      <c r="H773" s="24"/>
      <c r="I773" s="65" t="str">
        <f>LEFT(Tabel1[[#This Row],[Ruumi tüüp (TALO Tüüpruumide nimestik)]],2)</f>
        <v/>
      </c>
      <c r="J773" s="25"/>
      <c r="K773" s="24"/>
      <c r="L773" s="65" t="str">
        <f>IFERROR(VLOOKUP(Tabel1[[#This Row],[Üürnik]],'Lepingu lisa'!$AW$3:$AX$22,2,FALSE),"")</f>
        <v/>
      </c>
      <c r="M773" s="65"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3">
      <c r="A774" s="24"/>
      <c r="B774" s="26"/>
      <c r="C774" s="24"/>
      <c r="D774" s="24"/>
      <c r="E774" s="24"/>
      <c r="F774" s="68"/>
      <c r="G774" s="68"/>
      <c r="H774" s="24"/>
      <c r="I774" s="65" t="str">
        <f>LEFT(Tabel1[[#This Row],[Ruumi tüüp (TALO Tüüpruumide nimestik)]],2)</f>
        <v/>
      </c>
      <c r="J774" s="25"/>
      <c r="K774" s="24"/>
      <c r="L774" s="65" t="str">
        <f>IFERROR(VLOOKUP(Tabel1[[#This Row],[Üürnik]],'Lepingu lisa'!$AW$3:$AX$22,2,FALSE),"")</f>
        <v/>
      </c>
      <c r="M774" s="65"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3">
      <c r="A775" s="24"/>
      <c r="B775" s="26"/>
      <c r="C775" s="24"/>
      <c r="D775" s="24"/>
      <c r="E775" s="24"/>
      <c r="F775" s="68"/>
      <c r="G775" s="68"/>
      <c r="H775" s="24"/>
      <c r="I775" s="65" t="str">
        <f>LEFT(Tabel1[[#This Row],[Ruumi tüüp (TALO Tüüpruumide nimestik)]],2)</f>
        <v/>
      </c>
      <c r="J775" s="25"/>
      <c r="K775" s="24"/>
      <c r="L775" s="65" t="str">
        <f>IFERROR(VLOOKUP(Tabel1[[#This Row],[Üürnik]],'Lepingu lisa'!$AW$3:$AX$22,2,FALSE),"")</f>
        <v/>
      </c>
      <c r="M775" s="65"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3">
      <c r="A776" s="24"/>
      <c r="B776" s="26"/>
      <c r="C776" s="24"/>
      <c r="D776" s="24"/>
      <c r="E776" s="24"/>
      <c r="F776" s="68"/>
      <c r="G776" s="68"/>
      <c r="H776" s="24"/>
      <c r="I776" s="65" t="str">
        <f>LEFT(Tabel1[[#This Row],[Ruumi tüüp (TALO Tüüpruumide nimestik)]],2)</f>
        <v/>
      </c>
      <c r="J776" s="25"/>
      <c r="K776" s="24"/>
      <c r="L776" s="65" t="str">
        <f>IFERROR(VLOOKUP(Tabel1[[#This Row],[Üürnik]],'Lepingu lisa'!$AW$3:$AX$22,2,FALSE),"")</f>
        <v/>
      </c>
      <c r="M776" s="65"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3">
      <c r="A777" s="24"/>
      <c r="B777" s="26"/>
      <c r="C777" s="24"/>
      <c r="D777" s="24"/>
      <c r="E777" s="24"/>
      <c r="F777" s="68"/>
      <c r="G777" s="68"/>
      <c r="H777" s="24"/>
      <c r="I777" s="65" t="str">
        <f>LEFT(Tabel1[[#This Row],[Ruumi tüüp (TALO Tüüpruumide nimestik)]],2)</f>
        <v/>
      </c>
      <c r="J777" s="25"/>
      <c r="K777" s="24"/>
      <c r="L777" s="65" t="str">
        <f>IFERROR(VLOOKUP(Tabel1[[#This Row],[Üürnik]],'Lepingu lisa'!$AW$3:$AX$22,2,FALSE),"")</f>
        <v/>
      </c>
      <c r="M777" s="65"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3">
      <c r="A778" s="24"/>
      <c r="B778" s="26"/>
      <c r="C778" s="24"/>
      <c r="D778" s="24"/>
      <c r="E778" s="24"/>
      <c r="F778" s="68"/>
      <c r="G778" s="68"/>
      <c r="H778" s="24"/>
      <c r="I778" s="65" t="str">
        <f>LEFT(Tabel1[[#This Row],[Ruumi tüüp (TALO Tüüpruumide nimestik)]],2)</f>
        <v/>
      </c>
      <c r="J778" s="25"/>
      <c r="K778" s="24"/>
      <c r="L778" s="65" t="str">
        <f>IFERROR(VLOOKUP(Tabel1[[#This Row],[Üürnik]],'Lepingu lisa'!$AW$3:$AX$22,2,FALSE),"")</f>
        <v/>
      </c>
      <c r="M778" s="65"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3">
      <c r="A779" s="24"/>
      <c r="B779" s="26"/>
      <c r="C779" s="24"/>
      <c r="D779" s="24"/>
      <c r="E779" s="24"/>
      <c r="F779" s="68"/>
      <c r="G779" s="68"/>
      <c r="H779" s="24"/>
      <c r="I779" s="65" t="str">
        <f>LEFT(Tabel1[[#This Row],[Ruumi tüüp (TALO Tüüpruumide nimestik)]],2)</f>
        <v/>
      </c>
      <c r="J779" s="25"/>
      <c r="K779" s="24"/>
      <c r="L779" s="65" t="str">
        <f>IFERROR(VLOOKUP(Tabel1[[#This Row],[Üürnik]],'Lepingu lisa'!$AW$3:$AX$22,2,FALSE),"")</f>
        <v/>
      </c>
      <c r="M779" s="65"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3">
      <c r="A780" s="24"/>
      <c r="B780" s="26"/>
      <c r="C780" s="24"/>
      <c r="D780" s="24"/>
      <c r="E780" s="24"/>
      <c r="F780" s="68"/>
      <c r="G780" s="68"/>
      <c r="H780" s="24"/>
      <c r="I780" s="65" t="str">
        <f>LEFT(Tabel1[[#This Row],[Ruumi tüüp (TALO Tüüpruumide nimestik)]],2)</f>
        <v/>
      </c>
      <c r="J780" s="25"/>
      <c r="K780" s="24"/>
      <c r="L780" s="65" t="str">
        <f>IFERROR(VLOOKUP(Tabel1[[#This Row],[Üürnik]],'Lepingu lisa'!$AW$3:$AX$22,2,FALSE),"")</f>
        <v/>
      </c>
      <c r="M780" s="65"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3">
      <c r="A781" s="24"/>
      <c r="B781" s="26"/>
      <c r="C781" s="24"/>
      <c r="D781" s="24"/>
      <c r="E781" s="24"/>
      <c r="F781" s="68"/>
      <c r="G781" s="68"/>
      <c r="H781" s="24"/>
      <c r="I781" s="65" t="str">
        <f>LEFT(Tabel1[[#This Row],[Ruumi tüüp (TALO Tüüpruumide nimestik)]],2)</f>
        <v/>
      </c>
      <c r="J781" s="25"/>
      <c r="K781" s="24"/>
      <c r="L781" s="65" t="str">
        <f>IFERROR(VLOOKUP(Tabel1[[#This Row],[Üürnik]],'Lepingu lisa'!$AW$3:$AX$22,2,FALSE),"")</f>
        <v/>
      </c>
      <c r="M781" s="65"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3">
      <c r="A782" s="24"/>
      <c r="B782" s="26"/>
      <c r="C782" s="24"/>
      <c r="D782" s="24"/>
      <c r="E782" s="24"/>
      <c r="F782" s="68"/>
      <c r="G782" s="68"/>
      <c r="H782" s="24"/>
      <c r="I782" s="65" t="str">
        <f>LEFT(Tabel1[[#This Row],[Ruumi tüüp (TALO Tüüpruumide nimestik)]],2)</f>
        <v/>
      </c>
      <c r="J782" s="25"/>
      <c r="K782" s="24"/>
      <c r="L782" s="65" t="str">
        <f>IFERROR(VLOOKUP(Tabel1[[#This Row],[Üürnik]],'Lepingu lisa'!$AW$3:$AX$22,2,FALSE),"")</f>
        <v/>
      </c>
      <c r="M782" s="65"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3">
      <c r="A783" s="24"/>
      <c r="B783" s="26"/>
      <c r="C783" s="24"/>
      <c r="D783" s="24"/>
      <c r="E783" s="24"/>
      <c r="F783" s="68"/>
      <c r="G783" s="68"/>
      <c r="H783" s="24"/>
      <c r="I783" s="65" t="str">
        <f>LEFT(Tabel1[[#This Row],[Ruumi tüüp (TALO Tüüpruumide nimestik)]],2)</f>
        <v/>
      </c>
      <c r="J783" s="25"/>
      <c r="K783" s="24"/>
      <c r="L783" s="65" t="str">
        <f>IFERROR(VLOOKUP(Tabel1[[#This Row],[Üürnik]],'Lepingu lisa'!$AW$3:$AX$22,2,FALSE),"")</f>
        <v/>
      </c>
      <c r="M783" s="65"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3">
      <c r="A784" s="24"/>
      <c r="B784" s="26"/>
      <c r="C784" s="24"/>
      <c r="D784" s="24"/>
      <c r="E784" s="24"/>
      <c r="F784" s="68"/>
      <c r="G784" s="68"/>
      <c r="H784" s="24"/>
      <c r="I784" s="65" t="str">
        <f>LEFT(Tabel1[[#This Row],[Ruumi tüüp (TALO Tüüpruumide nimestik)]],2)</f>
        <v/>
      </c>
      <c r="J784" s="25"/>
      <c r="K784" s="24"/>
      <c r="L784" s="65" t="str">
        <f>IFERROR(VLOOKUP(Tabel1[[#This Row],[Üürnik]],'Lepingu lisa'!$AW$3:$AX$22,2,FALSE),"")</f>
        <v/>
      </c>
      <c r="M784" s="65"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3">
      <c r="A785" s="24"/>
      <c r="B785" s="26"/>
      <c r="C785" s="24"/>
      <c r="D785" s="24"/>
      <c r="E785" s="24"/>
      <c r="F785" s="68"/>
      <c r="G785" s="68"/>
      <c r="H785" s="24"/>
      <c r="I785" s="65" t="str">
        <f>LEFT(Tabel1[[#This Row],[Ruumi tüüp (TALO Tüüpruumide nimestik)]],2)</f>
        <v/>
      </c>
      <c r="J785" s="25"/>
      <c r="K785" s="24"/>
      <c r="L785" s="65" t="str">
        <f>IFERROR(VLOOKUP(Tabel1[[#This Row],[Üürnik]],'Lepingu lisa'!$AW$3:$AX$22,2,FALSE),"")</f>
        <v/>
      </c>
      <c r="M785" s="65"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3">
      <c r="A786" s="24"/>
      <c r="B786" s="26"/>
      <c r="C786" s="24"/>
      <c r="D786" s="24"/>
      <c r="E786" s="24"/>
      <c r="F786" s="68"/>
      <c r="G786" s="68"/>
      <c r="H786" s="24"/>
      <c r="I786" s="65" t="str">
        <f>LEFT(Tabel1[[#This Row],[Ruumi tüüp (TALO Tüüpruumide nimestik)]],2)</f>
        <v/>
      </c>
      <c r="J786" s="25"/>
      <c r="K786" s="24"/>
      <c r="L786" s="65" t="str">
        <f>IFERROR(VLOOKUP(Tabel1[[#This Row],[Üürnik]],'Lepingu lisa'!$AW$3:$AX$22,2,FALSE),"")</f>
        <v/>
      </c>
      <c r="M786" s="65"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3">
      <c r="A787" s="24"/>
      <c r="B787" s="26"/>
      <c r="C787" s="24"/>
      <c r="D787" s="24"/>
      <c r="E787" s="24"/>
      <c r="F787" s="68"/>
      <c r="G787" s="68"/>
      <c r="H787" s="24"/>
      <c r="I787" s="65" t="str">
        <f>LEFT(Tabel1[[#This Row],[Ruumi tüüp (TALO Tüüpruumide nimestik)]],2)</f>
        <v/>
      </c>
      <c r="J787" s="25"/>
      <c r="K787" s="24"/>
      <c r="L787" s="65" t="str">
        <f>IFERROR(VLOOKUP(Tabel1[[#This Row],[Üürnik]],'Lepingu lisa'!$AW$3:$AX$22,2,FALSE),"")</f>
        <v/>
      </c>
      <c r="M787" s="65"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3">
      <c r="A788" s="24"/>
      <c r="B788" s="26"/>
      <c r="C788" s="24"/>
      <c r="D788" s="24"/>
      <c r="E788" s="24"/>
      <c r="F788" s="68"/>
      <c r="G788" s="68"/>
      <c r="H788" s="24"/>
      <c r="I788" s="65" t="str">
        <f>LEFT(Tabel1[[#This Row],[Ruumi tüüp (TALO Tüüpruumide nimestik)]],2)</f>
        <v/>
      </c>
      <c r="J788" s="25"/>
      <c r="K788" s="24"/>
      <c r="L788" s="65" t="str">
        <f>IFERROR(VLOOKUP(Tabel1[[#This Row],[Üürnik]],'Lepingu lisa'!$AW$3:$AX$22,2,FALSE),"")</f>
        <v/>
      </c>
      <c r="M788" s="65"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3">
      <c r="A789" s="24"/>
      <c r="B789" s="26"/>
      <c r="C789" s="24"/>
      <c r="D789" s="24"/>
      <c r="E789" s="24"/>
      <c r="F789" s="68"/>
      <c r="G789" s="68"/>
      <c r="H789" s="24"/>
      <c r="I789" s="65" t="str">
        <f>LEFT(Tabel1[[#This Row],[Ruumi tüüp (TALO Tüüpruumide nimestik)]],2)</f>
        <v/>
      </c>
      <c r="J789" s="25"/>
      <c r="K789" s="24"/>
      <c r="L789" s="65" t="str">
        <f>IFERROR(VLOOKUP(Tabel1[[#This Row],[Üürnik]],'Lepingu lisa'!$AW$3:$AX$22,2,FALSE),"")</f>
        <v/>
      </c>
      <c r="M789" s="65"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3">
      <c r="A790" s="24"/>
      <c r="B790" s="26"/>
      <c r="C790" s="24"/>
      <c r="D790" s="24"/>
      <c r="E790" s="24"/>
      <c r="F790" s="68"/>
      <c r="G790" s="68"/>
      <c r="H790" s="24"/>
      <c r="I790" s="65" t="str">
        <f>LEFT(Tabel1[[#This Row],[Ruumi tüüp (TALO Tüüpruumide nimestik)]],2)</f>
        <v/>
      </c>
      <c r="J790" s="25"/>
      <c r="K790" s="24"/>
      <c r="L790" s="65" t="str">
        <f>IFERROR(VLOOKUP(Tabel1[[#This Row],[Üürnik]],'Lepingu lisa'!$AW$3:$AX$22,2,FALSE),"")</f>
        <v/>
      </c>
      <c r="M790" s="65"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3">
      <c r="A791" s="24"/>
      <c r="B791" s="26"/>
      <c r="C791" s="24"/>
      <c r="D791" s="24"/>
      <c r="E791" s="24"/>
      <c r="F791" s="68"/>
      <c r="G791" s="68"/>
      <c r="H791" s="24"/>
      <c r="I791" s="65" t="str">
        <f>LEFT(Tabel1[[#This Row],[Ruumi tüüp (TALO Tüüpruumide nimestik)]],2)</f>
        <v/>
      </c>
      <c r="J791" s="25"/>
      <c r="K791" s="24"/>
      <c r="L791" s="65" t="str">
        <f>IFERROR(VLOOKUP(Tabel1[[#This Row],[Üürnik]],'Lepingu lisa'!$AW$3:$AX$22,2,FALSE),"")</f>
        <v/>
      </c>
      <c r="M791" s="65"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3">
      <c r="A792" s="24"/>
      <c r="B792" s="26"/>
      <c r="C792" s="24"/>
      <c r="D792" s="24"/>
      <c r="E792" s="24"/>
      <c r="F792" s="68"/>
      <c r="G792" s="68"/>
      <c r="H792" s="24"/>
      <c r="I792" s="65" t="str">
        <f>LEFT(Tabel1[[#This Row],[Ruumi tüüp (TALO Tüüpruumide nimestik)]],2)</f>
        <v/>
      </c>
      <c r="J792" s="25"/>
      <c r="K792" s="24"/>
      <c r="L792" s="65" t="str">
        <f>IFERROR(VLOOKUP(Tabel1[[#This Row],[Üürnik]],'Lepingu lisa'!$AW$3:$AX$22,2,FALSE),"")</f>
        <v/>
      </c>
      <c r="M792" s="65"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3">
      <c r="A793" s="24"/>
      <c r="B793" s="26"/>
      <c r="C793" s="24"/>
      <c r="D793" s="24"/>
      <c r="E793" s="24"/>
      <c r="F793" s="68"/>
      <c r="G793" s="68"/>
      <c r="H793" s="24"/>
      <c r="I793" s="65" t="str">
        <f>LEFT(Tabel1[[#This Row],[Ruumi tüüp (TALO Tüüpruumide nimestik)]],2)</f>
        <v/>
      </c>
      <c r="J793" s="25"/>
      <c r="K793" s="24"/>
      <c r="L793" s="65" t="str">
        <f>IFERROR(VLOOKUP(Tabel1[[#This Row],[Üürnik]],'Lepingu lisa'!$AW$3:$AX$22,2,FALSE),"")</f>
        <v/>
      </c>
      <c r="M793" s="65"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3">
      <c r="A794" s="24"/>
      <c r="B794" s="26"/>
      <c r="C794" s="24"/>
      <c r="D794" s="24"/>
      <c r="E794" s="24"/>
      <c r="F794" s="68"/>
      <c r="G794" s="68"/>
      <c r="H794" s="24"/>
      <c r="I794" s="65" t="str">
        <f>LEFT(Tabel1[[#This Row],[Ruumi tüüp (TALO Tüüpruumide nimestik)]],2)</f>
        <v/>
      </c>
      <c r="J794" s="25"/>
      <c r="K794" s="24"/>
      <c r="L794" s="65" t="str">
        <f>IFERROR(VLOOKUP(Tabel1[[#This Row],[Üürnik]],'Lepingu lisa'!$AW$3:$AX$22,2,FALSE),"")</f>
        <v/>
      </c>
      <c r="M794" s="65"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3">
      <c r="A795" s="24"/>
      <c r="B795" s="26"/>
      <c r="C795" s="24"/>
      <c r="D795" s="24"/>
      <c r="E795" s="24"/>
      <c r="F795" s="68"/>
      <c r="G795" s="68"/>
      <c r="H795" s="24"/>
      <c r="I795" s="65" t="str">
        <f>LEFT(Tabel1[[#This Row],[Ruumi tüüp (TALO Tüüpruumide nimestik)]],2)</f>
        <v/>
      </c>
      <c r="J795" s="25"/>
      <c r="K795" s="24"/>
      <c r="L795" s="65" t="str">
        <f>IFERROR(VLOOKUP(Tabel1[[#This Row],[Üürnik]],'Lepingu lisa'!$AW$3:$AX$22,2,FALSE),"")</f>
        <v/>
      </c>
      <c r="M795" s="65"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3">
      <c r="A796" s="24"/>
      <c r="B796" s="26"/>
      <c r="C796" s="24"/>
      <c r="D796" s="24"/>
      <c r="E796" s="24"/>
      <c r="F796" s="68"/>
      <c r="G796" s="68"/>
      <c r="H796" s="24"/>
      <c r="I796" s="65" t="str">
        <f>LEFT(Tabel1[[#This Row],[Ruumi tüüp (TALO Tüüpruumide nimestik)]],2)</f>
        <v/>
      </c>
      <c r="J796" s="25"/>
      <c r="K796" s="24"/>
      <c r="L796" s="65" t="str">
        <f>IFERROR(VLOOKUP(Tabel1[[#This Row],[Üürnik]],'Lepingu lisa'!$AW$3:$AX$22,2,FALSE),"")</f>
        <v/>
      </c>
      <c r="M796" s="65"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3">
      <c r="A797" s="24"/>
      <c r="B797" s="26"/>
      <c r="C797" s="24"/>
      <c r="D797" s="24"/>
      <c r="E797" s="24"/>
      <c r="F797" s="68"/>
      <c r="G797" s="68"/>
      <c r="H797" s="24"/>
      <c r="I797" s="65" t="str">
        <f>LEFT(Tabel1[[#This Row],[Ruumi tüüp (TALO Tüüpruumide nimestik)]],2)</f>
        <v/>
      </c>
      <c r="J797" s="25"/>
      <c r="K797" s="24"/>
      <c r="L797" s="65" t="str">
        <f>IFERROR(VLOOKUP(Tabel1[[#This Row],[Üürnik]],'Lepingu lisa'!$AW$3:$AX$22,2,FALSE),"")</f>
        <v/>
      </c>
      <c r="M797" s="65"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3">
      <c r="A798" s="24"/>
      <c r="B798" s="26"/>
      <c r="C798" s="24"/>
      <c r="D798" s="24"/>
      <c r="E798" s="24"/>
      <c r="F798" s="68"/>
      <c r="G798" s="68"/>
      <c r="H798" s="24"/>
      <c r="I798" s="65" t="str">
        <f>LEFT(Tabel1[[#This Row],[Ruumi tüüp (TALO Tüüpruumide nimestik)]],2)</f>
        <v/>
      </c>
      <c r="J798" s="25"/>
      <c r="K798" s="24"/>
      <c r="L798" s="65" t="str">
        <f>IFERROR(VLOOKUP(Tabel1[[#This Row],[Üürnik]],'Lepingu lisa'!$AW$3:$AX$22,2,FALSE),"")</f>
        <v/>
      </c>
      <c r="M798" s="65"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3">
      <c r="A799" s="24"/>
      <c r="B799" s="26"/>
      <c r="C799" s="24"/>
      <c r="D799" s="24"/>
      <c r="E799" s="24"/>
      <c r="F799" s="68"/>
      <c r="G799" s="68"/>
      <c r="H799" s="24"/>
      <c r="I799" s="65" t="str">
        <f>LEFT(Tabel1[[#This Row],[Ruumi tüüp (TALO Tüüpruumide nimestik)]],2)</f>
        <v/>
      </c>
      <c r="J799" s="25"/>
      <c r="K799" s="24"/>
      <c r="L799" s="65" t="str">
        <f>IFERROR(VLOOKUP(Tabel1[[#This Row],[Üürnik]],'Lepingu lisa'!$AW$3:$AX$22,2,FALSE),"")</f>
        <v/>
      </c>
      <c r="M799" s="65"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3">
      <c r="A800" s="24"/>
      <c r="B800" s="26"/>
      <c r="C800" s="24"/>
      <c r="D800" s="24"/>
      <c r="E800" s="24"/>
      <c r="F800" s="68"/>
      <c r="G800" s="68"/>
      <c r="H800" s="24"/>
      <c r="I800" s="65" t="str">
        <f>LEFT(Tabel1[[#This Row],[Ruumi tüüp (TALO Tüüpruumide nimestik)]],2)</f>
        <v/>
      </c>
      <c r="J800" s="25"/>
      <c r="K800" s="24"/>
      <c r="L800" s="65" t="str">
        <f>IFERROR(VLOOKUP(Tabel1[[#This Row],[Üürnik]],'Lepingu lisa'!$AW$3:$AX$22,2,FALSE),"")</f>
        <v/>
      </c>
      <c r="M800" s="65"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3">
      <c r="A801" s="24"/>
      <c r="B801" s="26"/>
      <c r="C801" s="24"/>
      <c r="D801" s="24"/>
      <c r="E801" s="24"/>
      <c r="F801" s="68"/>
      <c r="G801" s="68"/>
      <c r="H801" s="24"/>
      <c r="I801" s="65" t="str">
        <f>LEFT(Tabel1[[#This Row],[Ruumi tüüp (TALO Tüüpruumide nimestik)]],2)</f>
        <v/>
      </c>
      <c r="J801" s="25"/>
      <c r="K801" s="24"/>
      <c r="L801" s="65" t="str">
        <f>IFERROR(VLOOKUP(Tabel1[[#This Row],[Üürnik]],'Lepingu lisa'!$AW$3:$AX$22,2,FALSE),"")</f>
        <v/>
      </c>
      <c r="M801" s="65"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3">
      <c r="A802" s="24"/>
      <c r="B802" s="26"/>
      <c r="C802" s="24"/>
      <c r="D802" s="24"/>
      <c r="E802" s="24"/>
      <c r="F802" s="68"/>
      <c r="G802" s="68"/>
      <c r="H802" s="24"/>
      <c r="I802" s="65" t="str">
        <f>LEFT(Tabel1[[#This Row],[Ruumi tüüp (TALO Tüüpruumide nimestik)]],2)</f>
        <v/>
      </c>
      <c r="J802" s="25"/>
      <c r="K802" s="24"/>
      <c r="L802" s="65" t="str">
        <f>IFERROR(VLOOKUP(Tabel1[[#This Row],[Üürnik]],'Lepingu lisa'!$AW$3:$AX$22,2,FALSE),"")</f>
        <v/>
      </c>
      <c r="M802" s="65"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3">
      <c r="A803" s="24"/>
      <c r="B803" s="26"/>
      <c r="C803" s="24"/>
      <c r="D803" s="24"/>
      <c r="E803" s="24"/>
      <c r="F803" s="68"/>
      <c r="G803" s="68"/>
      <c r="H803" s="24"/>
      <c r="I803" s="65" t="str">
        <f>LEFT(Tabel1[[#This Row],[Ruumi tüüp (TALO Tüüpruumide nimestik)]],2)</f>
        <v/>
      </c>
      <c r="J803" s="25"/>
      <c r="K803" s="24"/>
      <c r="L803" s="65" t="str">
        <f>IFERROR(VLOOKUP(Tabel1[[#This Row],[Üürnik]],'Lepingu lisa'!$AW$3:$AX$22,2,FALSE),"")</f>
        <v/>
      </c>
      <c r="M803" s="65"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3">
      <c r="A804" s="24"/>
      <c r="B804" s="26"/>
      <c r="C804" s="24"/>
      <c r="D804" s="24"/>
      <c r="E804" s="24"/>
      <c r="F804" s="68"/>
      <c r="G804" s="68"/>
      <c r="H804" s="24"/>
      <c r="I804" s="65" t="str">
        <f>LEFT(Tabel1[[#This Row],[Ruumi tüüp (TALO Tüüpruumide nimestik)]],2)</f>
        <v/>
      </c>
      <c r="J804" s="25"/>
      <c r="K804" s="24"/>
      <c r="L804" s="65" t="str">
        <f>IFERROR(VLOOKUP(Tabel1[[#This Row],[Üürnik]],'Lepingu lisa'!$AW$3:$AX$22,2,FALSE),"")</f>
        <v/>
      </c>
      <c r="M804" s="65"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3">
      <c r="A805" s="24"/>
      <c r="B805" s="26"/>
      <c r="C805" s="24"/>
      <c r="D805" s="24"/>
      <c r="E805" s="24"/>
      <c r="F805" s="68"/>
      <c r="G805" s="68"/>
      <c r="H805" s="24"/>
      <c r="I805" s="65" t="str">
        <f>LEFT(Tabel1[[#This Row],[Ruumi tüüp (TALO Tüüpruumide nimestik)]],2)</f>
        <v/>
      </c>
      <c r="J805" s="25"/>
      <c r="K805" s="24"/>
      <c r="L805" s="65" t="str">
        <f>IFERROR(VLOOKUP(Tabel1[[#This Row],[Üürnik]],'Lepingu lisa'!$AW$3:$AX$22,2,FALSE),"")</f>
        <v/>
      </c>
      <c r="M805" s="65"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3">
      <c r="A806" s="24"/>
      <c r="B806" s="26"/>
      <c r="C806" s="24"/>
      <c r="D806" s="24"/>
      <c r="E806" s="24"/>
      <c r="F806" s="68"/>
      <c r="G806" s="68"/>
      <c r="H806" s="24"/>
      <c r="I806" s="65" t="str">
        <f>LEFT(Tabel1[[#This Row],[Ruumi tüüp (TALO Tüüpruumide nimestik)]],2)</f>
        <v/>
      </c>
      <c r="J806" s="25"/>
      <c r="K806" s="24"/>
      <c r="L806" s="65" t="str">
        <f>IFERROR(VLOOKUP(Tabel1[[#This Row],[Üürnik]],'Lepingu lisa'!$AW$3:$AX$22,2,FALSE),"")</f>
        <v/>
      </c>
      <c r="M806" s="65"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3">
      <c r="A807" s="24"/>
      <c r="B807" s="26"/>
      <c r="C807" s="24"/>
      <c r="D807" s="24"/>
      <c r="E807" s="24"/>
      <c r="F807" s="68"/>
      <c r="G807" s="68"/>
      <c r="H807" s="24"/>
      <c r="I807" s="65" t="str">
        <f>LEFT(Tabel1[[#This Row],[Ruumi tüüp (TALO Tüüpruumide nimestik)]],2)</f>
        <v/>
      </c>
      <c r="J807" s="25"/>
      <c r="K807" s="24"/>
      <c r="L807" s="65" t="str">
        <f>IFERROR(VLOOKUP(Tabel1[[#This Row],[Üürnik]],'Lepingu lisa'!$AW$3:$AX$22,2,FALSE),"")</f>
        <v/>
      </c>
      <c r="M807" s="65"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3">
      <c r="A808" s="24"/>
      <c r="B808" s="26"/>
      <c r="C808" s="24"/>
      <c r="D808" s="24"/>
      <c r="E808" s="24"/>
      <c r="F808" s="68"/>
      <c r="G808" s="68"/>
      <c r="H808" s="24"/>
      <c r="I808" s="65" t="str">
        <f>LEFT(Tabel1[[#This Row],[Ruumi tüüp (TALO Tüüpruumide nimestik)]],2)</f>
        <v/>
      </c>
      <c r="J808" s="25"/>
      <c r="K808" s="24"/>
      <c r="L808" s="65" t="str">
        <f>IFERROR(VLOOKUP(Tabel1[[#This Row],[Üürnik]],'Lepingu lisa'!$AW$3:$AX$22,2,FALSE),"")</f>
        <v/>
      </c>
      <c r="M808" s="65"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3">
      <c r="A809" s="24"/>
      <c r="B809" s="26"/>
      <c r="C809" s="24"/>
      <c r="D809" s="24"/>
      <c r="E809" s="24"/>
      <c r="F809" s="68"/>
      <c r="G809" s="68"/>
      <c r="H809" s="24"/>
      <c r="I809" s="65" t="str">
        <f>LEFT(Tabel1[[#This Row],[Ruumi tüüp (TALO Tüüpruumide nimestik)]],2)</f>
        <v/>
      </c>
      <c r="J809" s="25"/>
      <c r="K809" s="24"/>
      <c r="L809" s="65" t="str">
        <f>IFERROR(VLOOKUP(Tabel1[[#This Row],[Üürnik]],'Lepingu lisa'!$AW$3:$AX$22,2,FALSE),"")</f>
        <v/>
      </c>
      <c r="M809" s="65"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3">
      <c r="A810" s="24"/>
      <c r="B810" s="26"/>
      <c r="C810" s="24"/>
      <c r="D810" s="24"/>
      <c r="E810" s="24"/>
      <c r="F810" s="68"/>
      <c r="G810" s="68"/>
      <c r="H810" s="24"/>
      <c r="I810" s="65" t="str">
        <f>LEFT(Tabel1[[#This Row],[Ruumi tüüp (TALO Tüüpruumide nimestik)]],2)</f>
        <v/>
      </c>
      <c r="J810" s="25"/>
      <c r="K810" s="24"/>
      <c r="L810" s="65" t="str">
        <f>IFERROR(VLOOKUP(Tabel1[[#This Row],[Üürnik]],'Lepingu lisa'!$AW$3:$AX$22,2,FALSE),"")</f>
        <v/>
      </c>
      <c r="M810" s="65"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3">
      <c r="A811" s="24"/>
      <c r="B811" s="26"/>
      <c r="C811" s="24"/>
      <c r="D811" s="24"/>
      <c r="E811" s="24"/>
      <c r="F811" s="68"/>
      <c r="G811" s="68"/>
      <c r="H811" s="24"/>
      <c r="I811" s="65" t="str">
        <f>LEFT(Tabel1[[#This Row],[Ruumi tüüp (TALO Tüüpruumide nimestik)]],2)</f>
        <v/>
      </c>
      <c r="J811" s="25"/>
      <c r="K811" s="24"/>
      <c r="L811" s="65" t="str">
        <f>IFERROR(VLOOKUP(Tabel1[[#This Row],[Üürnik]],'Lepingu lisa'!$AW$3:$AX$22,2,FALSE),"")</f>
        <v/>
      </c>
      <c r="M811" s="65"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3">
      <c r="A812" s="24"/>
      <c r="B812" s="26"/>
      <c r="C812" s="24"/>
      <c r="D812" s="24"/>
      <c r="E812" s="24"/>
      <c r="F812" s="68"/>
      <c r="G812" s="68"/>
      <c r="H812" s="24"/>
      <c r="I812" s="65" t="str">
        <f>LEFT(Tabel1[[#This Row],[Ruumi tüüp (TALO Tüüpruumide nimestik)]],2)</f>
        <v/>
      </c>
      <c r="J812" s="25"/>
      <c r="K812" s="24"/>
      <c r="L812" s="65" t="str">
        <f>IFERROR(VLOOKUP(Tabel1[[#This Row],[Üürnik]],'Lepingu lisa'!$AW$3:$AX$22,2,FALSE),"")</f>
        <v/>
      </c>
      <c r="M812" s="65"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3">
      <c r="A813" s="24"/>
      <c r="B813" s="26"/>
      <c r="C813" s="24"/>
      <c r="D813" s="24"/>
      <c r="E813" s="24"/>
      <c r="F813" s="68"/>
      <c r="G813" s="68"/>
      <c r="H813" s="24"/>
      <c r="I813" s="65" t="str">
        <f>LEFT(Tabel1[[#This Row],[Ruumi tüüp (TALO Tüüpruumide nimestik)]],2)</f>
        <v/>
      </c>
      <c r="J813" s="25"/>
      <c r="K813" s="24"/>
      <c r="L813" s="65" t="str">
        <f>IFERROR(VLOOKUP(Tabel1[[#This Row],[Üürnik]],'Lepingu lisa'!$AW$3:$AX$22,2,FALSE),"")</f>
        <v/>
      </c>
      <c r="M813" s="65"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3">
      <c r="A814" s="24"/>
      <c r="B814" s="26"/>
      <c r="C814" s="24"/>
      <c r="D814" s="24"/>
      <c r="E814" s="24"/>
      <c r="F814" s="68"/>
      <c r="G814" s="68"/>
      <c r="H814" s="24"/>
      <c r="I814" s="65" t="str">
        <f>LEFT(Tabel1[[#This Row],[Ruumi tüüp (TALO Tüüpruumide nimestik)]],2)</f>
        <v/>
      </c>
      <c r="J814" s="25"/>
      <c r="K814" s="24"/>
      <c r="L814" s="65" t="str">
        <f>IFERROR(VLOOKUP(Tabel1[[#This Row],[Üürnik]],'Lepingu lisa'!$AW$3:$AX$22,2,FALSE),"")</f>
        <v/>
      </c>
      <c r="M814" s="65"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3">
      <c r="A815" s="24"/>
      <c r="B815" s="26"/>
      <c r="C815" s="24"/>
      <c r="D815" s="24"/>
      <c r="E815" s="24"/>
      <c r="F815" s="68"/>
      <c r="G815" s="68"/>
      <c r="H815" s="24"/>
      <c r="I815" s="65" t="str">
        <f>LEFT(Tabel1[[#This Row],[Ruumi tüüp (TALO Tüüpruumide nimestik)]],2)</f>
        <v/>
      </c>
      <c r="J815" s="25"/>
      <c r="K815" s="24"/>
      <c r="L815" s="65" t="str">
        <f>IFERROR(VLOOKUP(Tabel1[[#This Row],[Üürnik]],'Lepingu lisa'!$AW$3:$AX$22,2,FALSE),"")</f>
        <v/>
      </c>
      <c r="M815" s="65"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3">
      <c r="A816" s="24"/>
      <c r="B816" s="26"/>
      <c r="C816" s="24"/>
      <c r="D816" s="24"/>
      <c r="E816" s="24"/>
      <c r="F816" s="68"/>
      <c r="G816" s="68"/>
      <c r="H816" s="24"/>
      <c r="I816" s="65" t="str">
        <f>LEFT(Tabel1[[#This Row],[Ruumi tüüp (TALO Tüüpruumide nimestik)]],2)</f>
        <v/>
      </c>
      <c r="J816" s="25"/>
      <c r="K816" s="24"/>
      <c r="L816" s="65" t="str">
        <f>IFERROR(VLOOKUP(Tabel1[[#This Row],[Üürnik]],'Lepingu lisa'!$AW$3:$AX$22,2,FALSE),"")</f>
        <v/>
      </c>
      <c r="M816" s="65"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3">
      <c r="A817" s="24"/>
      <c r="B817" s="26"/>
      <c r="C817" s="24"/>
      <c r="D817" s="24"/>
      <c r="E817" s="24"/>
      <c r="F817" s="68"/>
      <c r="G817" s="68"/>
      <c r="H817" s="24"/>
      <c r="I817" s="65" t="str">
        <f>LEFT(Tabel1[[#This Row],[Ruumi tüüp (TALO Tüüpruumide nimestik)]],2)</f>
        <v/>
      </c>
      <c r="J817" s="25"/>
      <c r="K817" s="24"/>
      <c r="L817" s="65" t="str">
        <f>IFERROR(VLOOKUP(Tabel1[[#This Row],[Üürnik]],'Lepingu lisa'!$AW$3:$AX$22,2,FALSE),"")</f>
        <v/>
      </c>
      <c r="M817" s="65"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3">
      <c r="A818" s="24"/>
      <c r="B818" s="26"/>
      <c r="C818" s="24"/>
      <c r="D818" s="24"/>
      <c r="E818" s="24"/>
      <c r="F818" s="68"/>
      <c r="G818" s="68"/>
      <c r="H818" s="24"/>
      <c r="I818" s="65" t="str">
        <f>LEFT(Tabel1[[#This Row],[Ruumi tüüp (TALO Tüüpruumide nimestik)]],2)</f>
        <v/>
      </c>
      <c r="J818" s="25"/>
      <c r="K818" s="24"/>
      <c r="L818" s="65" t="str">
        <f>IFERROR(VLOOKUP(Tabel1[[#This Row],[Üürnik]],'Lepingu lisa'!$AW$3:$AX$22,2,FALSE),"")</f>
        <v/>
      </c>
      <c r="M818" s="65"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3">
      <c r="A819" s="24"/>
      <c r="B819" s="26"/>
      <c r="C819" s="24"/>
      <c r="D819" s="24"/>
      <c r="E819" s="24"/>
      <c r="F819" s="68"/>
      <c r="G819" s="68"/>
      <c r="H819" s="24"/>
      <c r="I819" s="65" t="str">
        <f>LEFT(Tabel1[[#This Row],[Ruumi tüüp (TALO Tüüpruumide nimestik)]],2)</f>
        <v/>
      </c>
      <c r="J819" s="25"/>
      <c r="K819" s="24"/>
      <c r="L819" s="65" t="str">
        <f>IFERROR(VLOOKUP(Tabel1[[#This Row],[Üürnik]],'Lepingu lisa'!$AW$3:$AX$22,2,FALSE),"")</f>
        <v/>
      </c>
      <c r="M819" s="65"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3">
      <c r="A820" s="24"/>
      <c r="B820" s="26"/>
      <c r="C820" s="24"/>
      <c r="D820" s="24"/>
      <c r="E820" s="24"/>
      <c r="F820" s="68"/>
      <c r="G820" s="68"/>
      <c r="H820" s="24"/>
      <c r="I820" s="65" t="str">
        <f>LEFT(Tabel1[[#This Row],[Ruumi tüüp (TALO Tüüpruumide nimestik)]],2)</f>
        <v/>
      </c>
      <c r="J820" s="25"/>
      <c r="K820" s="24"/>
      <c r="L820" s="65" t="str">
        <f>IFERROR(VLOOKUP(Tabel1[[#This Row],[Üürnik]],'Lepingu lisa'!$AW$3:$AX$22,2,FALSE),"")</f>
        <v/>
      </c>
      <c r="M820" s="65"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3">
      <c r="A821" s="24"/>
      <c r="B821" s="26"/>
      <c r="C821" s="24"/>
      <c r="D821" s="24"/>
      <c r="E821" s="24"/>
      <c r="F821" s="68"/>
      <c r="G821" s="68"/>
      <c r="H821" s="24"/>
      <c r="I821" s="65" t="str">
        <f>LEFT(Tabel1[[#This Row],[Ruumi tüüp (TALO Tüüpruumide nimestik)]],2)</f>
        <v/>
      </c>
      <c r="J821" s="25"/>
      <c r="K821" s="24"/>
      <c r="L821" s="65" t="str">
        <f>IFERROR(VLOOKUP(Tabel1[[#This Row],[Üürnik]],'Lepingu lisa'!$AW$3:$AX$22,2,FALSE),"")</f>
        <v/>
      </c>
      <c r="M821" s="65"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3">
      <c r="A822" s="24"/>
      <c r="B822" s="26"/>
      <c r="C822" s="24"/>
      <c r="D822" s="24"/>
      <c r="E822" s="24"/>
      <c r="F822" s="68"/>
      <c r="G822" s="68"/>
      <c r="H822" s="24"/>
      <c r="I822" s="65" t="str">
        <f>LEFT(Tabel1[[#This Row],[Ruumi tüüp (TALO Tüüpruumide nimestik)]],2)</f>
        <v/>
      </c>
      <c r="J822" s="25"/>
      <c r="K822" s="24"/>
      <c r="L822" s="65" t="str">
        <f>IFERROR(VLOOKUP(Tabel1[[#This Row],[Üürnik]],'Lepingu lisa'!$AW$3:$AX$22,2,FALSE),"")</f>
        <v/>
      </c>
      <c r="M822" s="65"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3">
      <c r="A823" s="24"/>
      <c r="B823" s="26"/>
      <c r="C823" s="24"/>
      <c r="D823" s="24"/>
      <c r="E823" s="24"/>
      <c r="F823" s="68"/>
      <c r="G823" s="68"/>
      <c r="H823" s="24"/>
      <c r="I823" s="65" t="str">
        <f>LEFT(Tabel1[[#This Row],[Ruumi tüüp (TALO Tüüpruumide nimestik)]],2)</f>
        <v/>
      </c>
      <c r="J823" s="25"/>
      <c r="K823" s="24"/>
      <c r="L823" s="65" t="str">
        <f>IFERROR(VLOOKUP(Tabel1[[#This Row],[Üürnik]],'Lepingu lisa'!$AW$3:$AX$22,2,FALSE),"")</f>
        <v/>
      </c>
      <c r="M823" s="65"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3">
      <c r="A824" s="24"/>
      <c r="B824" s="26"/>
      <c r="C824" s="24"/>
      <c r="D824" s="24"/>
      <c r="E824" s="24"/>
      <c r="F824" s="68"/>
      <c r="G824" s="68"/>
      <c r="H824" s="24"/>
      <c r="I824" s="65" t="str">
        <f>LEFT(Tabel1[[#This Row],[Ruumi tüüp (TALO Tüüpruumide nimestik)]],2)</f>
        <v/>
      </c>
      <c r="J824" s="25"/>
      <c r="K824" s="24"/>
      <c r="L824" s="65" t="str">
        <f>IFERROR(VLOOKUP(Tabel1[[#This Row],[Üürnik]],'Lepingu lisa'!$AW$3:$AX$22,2,FALSE),"")</f>
        <v/>
      </c>
      <c r="M824" s="65"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3">
      <c r="A825" s="24"/>
      <c r="B825" s="26"/>
      <c r="C825" s="24"/>
      <c r="D825" s="24"/>
      <c r="E825" s="24"/>
      <c r="F825" s="68"/>
      <c r="G825" s="68"/>
      <c r="H825" s="24"/>
      <c r="I825" s="65" t="str">
        <f>LEFT(Tabel1[[#This Row],[Ruumi tüüp (TALO Tüüpruumide nimestik)]],2)</f>
        <v/>
      </c>
      <c r="J825" s="25"/>
      <c r="K825" s="24"/>
      <c r="L825" s="65" t="str">
        <f>IFERROR(VLOOKUP(Tabel1[[#This Row],[Üürnik]],'Lepingu lisa'!$AW$3:$AX$22,2,FALSE),"")</f>
        <v/>
      </c>
      <c r="M825" s="65"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3">
      <c r="A826" s="24"/>
      <c r="B826" s="26"/>
      <c r="C826" s="24"/>
      <c r="D826" s="24"/>
      <c r="E826" s="24"/>
      <c r="F826" s="68"/>
      <c r="G826" s="68"/>
      <c r="H826" s="24"/>
      <c r="I826" s="65" t="str">
        <f>LEFT(Tabel1[[#This Row],[Ruumi tüüp (TALO Tüüpruumide nimestik)]],2)</f>
        <v/>
      </c>
      <c r="J826" s="25"/>
      <c r="K826" s="24"/>
      <c r="L826" s="65" t="str">
        <f>IFERROR(VLOOKUP(Tabel1[[#This Row],[Üürnik]],'Lepingu lisa'!$AW$3:$AX$22,2,FALSE),"")</f>
        <v/>
      </c>
      <c r="M826" s="65"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3">
      <c r="A827" s="24"/>
      <c r="B827" s="26"/>
      <c r="C827" s="24"/>
      <c r="D827" s="24"/>
      <c r="E827" s="24"/>
      <c r="F827" s="68"/>
      <c r="G827" s="68"/>
      <c r="H827" s="24"/>
      <c r="I827" s="65" t="str">
        <f>LEFT(Tabel1[[#This Row],[Ruumi tüüp (TALO Tüüpruumide nimestik)]],2)</f>
        <v/>
      </c>
      <c r="J827" s="25"/>
      <c r="K827" s="24"/>
      <c r="L827" s="65" t="str">
        <f>IFERROR(VLOOKUP(Tabel1[[#This Row],[Üürnik]],'Lepingu lisa'!$AW$3:$AX$22,2,FALSE),"")</f>
        <v/>
      </c>
      <c r="M827" s="65"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3">
      <c r="A828" s="24"/>
      <c r="B828" s="26"/>
      <c r="C828" s="24"/>
      <c r="D828" s="24"/>
      <c r="E828" s="24"/>
      <c r="F828" s="68"/>
      <c r="G828" s="68"/>
      <c r="H828" s="24"/>
      <c r="I828" s="65" t="str">
        <f>LEFT(Tabel1[[#This Row],[Ruumi tüüp (TALO Tüüpruumide nimestik)]],2)</f>
        <v/>
      </c>
      <c r="J828" s="25"/>
      <c r="K828" s="24"/>
      <c r="L828" s="65" t="str">
        <f>IFERROR(VLOOKUP(Tabel1[[#This Row],[Üürnik]],'Lepingu lisa'!$AW$3:$AX$22,2,FALSE),"")</f>
        <v/>
      </c>
      <c r="M828" s="65"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3">
      <c r="A829" s="24"/>
      <c r="B829" s="26"/>
      <c r="C829" s="24"/>
      <c r="D829" s="24"/>
      <c r="E829" s="24"/>
      <c r="F829" s="68"/>
      <c r="G829" s="68"/>
      <c r="H829" s="24"/>
      <c r="I829" s="65" t="str">
        <f>LEFT(Tabel1[[#This Row],[Ruumi tüüp (TALO Tüüpruumide nimestik)]],2)</f>
        <v/>
      </c>
      <c r="J829" s="25"/>
      <c r="K829" s="24"/>
      <c r="L829" s="65" t="str">
        <f>IFERROR(VLOOKUP(Tabel1[[#This Row],[Üürnik]],'Lepingu lisa'!$AW$3:$AX$22,2,FALSE),"")</f>
        <v/>
      </c>
      <c r="M829" s="65"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3">
      <c r="A830" s="24"/>
      <c r="B830" s="26"/>
      <c r="C830" s="24"/>
      <c r="D830" s="24"/>
      <c r="E830" s="24"/>
      <c r="F830" s="68"/>
      <c r="G830" s="68"/>
      <c r="H830" s="24"/>
      <c r="I830" s="65" t="str">
        <f>LEFT(Tabel1[[#This Row],[Ruumi tüüp (TALO Tüüpruumide nimestik)]],2)</f>
        <v/>
      </c>
      <c r="J830" s="25"/>
      <c r="K830" s="24"/>
      <c r="L830" s="65" t="str">
        <f>IFERROR(VLOOKUP(Tabel1[[#This Row],[Üürnik]],'Lepingu lisa'!$AW$3:$AX$22,2,FALSE),"")</f>
        <v/>
      </c>
      <c r="M830" s="65"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3">
      <c r="A831" s="24"/>
      <c r="B831" s="26"/>
      <c r="C831" s="24"/>
      <c r="D831" s="24"/>
      <c r="E831" s="24"/>
      <c r="F831" s="68"/>
      <c r="G831" s="68"/>
      <c r="H831" s="24"/>
      <c r="I831" s="65" t="str">
        <f>LEFT(Tabel1[[#This Row],[Ruumi tüüp (TALO Tüüpruumide nimestik)]],2)</f>
        <v/>
      </c>
      <c r="J831" s="25"/>
      <c r="K831" s="24"/>
      <c r="L831" s="65" t="str">
        <f>IFERROR(VLOOKUP(Tabel1[[#This Row],[Üürnik]],'Lepingu lisa'!$AW$3:$AX$22,2,FALSE),"")</f>
        <v/>
      </c>
      <c r="M831" s="65"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3">
      <c r="A832" s="24"/>
      <c r="B832" s="26"/>
      <c r="C832" s="24"/>
      <c r="D832" s="24"/>
      <c r="E832" s="24"/>
      <c r="F832" s="68"/>
      <c r="G832" s="68"/>
      <c r="H832" s="24"/>
      <c r="I832" s="65" t="str">
        <f>LEFT(Tabel1[[#This Row],[Ruumi tüüp (TALO Tüüpruumide nimestik)]],2)</f>
        <v/>
      </c>
      <c r="J832" s="25"/>
      <c r="K832" s="24"/>
      <c r="L832" s="65" t="str">
        <f>IFERROR(VLOOKUP(Tabel1[[#This Row],[Üürnik]],'Lepingu lisa'!$AW$3:$AX$22,2,FALSE),"")</f>
        <v/>
      </c>
      <c r="M832" s="65"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3">
      <c r="A833" s="24"/>
      <c r="B833" s="26"/>
      <c r="C833" s="24"/>
      <c r="D833" s="24"/>
      <c r="E833" s="24"/>
      <c r="F833" s="68"/>
      <c r="G833" s="68"/>
      <c r="H833" s="24"/>
      <c r="I833" s="65" t="str">
        <f>LEFT(Tabel1[[#This Row],[Ruumi tüüp (TALO Tüüpruumide nimestik)]],2)</f>
        <v/>
      </c>
      <c r="J833" s="25"/>
      <c r="K833" s="24"/>
      <c r="L833" s="65" t="str">
        <f>IFERROR(VLOOKUP(Tabel1[[#This Row],[Üürnik]],'Lepingu lisa'!$AW$3:$AX$22,2,FALSE),"")</f>
        <v/>
      </c>
      <c r="M833" s="65"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3">
      <c r="A834" s="24"/>
      <c r="B834" s="26"/>
      <c r="C834" s="24"/>
      <c r="D834" s="24"/>
      <c r="E834" s="24"/>
      <c r="F834" s="68"/>
      <c r="G834" s="68"/>
      <c r="H834" s="24"/>
      <c r="I834" s="65" t="str">
        <f>LEFT(Tabel1[[#This Row],[Ruumi tüüp (TALO Tüüpruumide nimestik)]],2)</f>
        <v/>
      </c>
      <c r="J834" s="25"/>
      <c r="K834" s="24"/>
      <c r="L834" s="65" t="str">
        <f>IFERROR(VLOOKUP(Tabel1[[#This Row],[Üürnik]],'Lepingu lisa'!$AW$3:$AX$22,2,FALSE),"")</f>
        <v/>
      </c>
      <c r="M834" s="65"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3">
      <c r="A835" s="24"/>
      <c r="B835" s="26"/>
      <c r="C835" s="24"/>
      <c r="D835" s="24"/>
      <c r="E835" s="24"/>
      <c r="F835" s="68"/>
      <c r="G835" s="68"/>
      <c r="H835" s="24"/>
      <c r="I835" s="65" t="str">
        <f>LEFT(Tabel1[[#This Row],[Ruumi tüüp (TALO Tüüpruumide nimestik)]],2)</f>
        <v/>
      </c>
      <c r="J835" s="25"/>
      <c r="K835" s="24"/>
      <c r="L835" s="65" t="str">
        <f>IFERROR(VLOOKUP(Tabel1[[#This Row],[Üürnik]],'Lepingu lisa'!$AW$3:$AX$22,2,FALSE),"")</f>
        <v/>
      </c>
      <c r="M835" s="65"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3">
      <c r="A836" s="24"/>
      <c r="B836" s="26"/>
      <c r="C836" s="24"/>
      <c r="D836" s="24"/>
      <c r="E836" s="24"/>
      <c r="F836" s="68"/>
      <c r="G836" s="68"/>
      <c r="H836" s="24"/>
      <c r="I836" s="65" t="str">
        <f>LEFT(Tabel1[[#This Row],[Ruumi tüüp (TALO Tüüpruumide nimestik)]],2)</f>
        <v/>
      </c>
      <c r="J836" s="25"/>
      <c r="K836" s="24"/>
      <c r="L836" s="65" t="str">
        <f>IFERROR(VLOOKUP(Tabel1[[#This Row],[Üürnik]],'Lepingu lisa'!$AW$3:$AX$22,2,FALSE),"")</f>
        <v/>
      </c>
      <c r="M836" s="65"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3">
      <c r="A837" s="24"/>
      <c r="B837" s="26"/>
      <c r="C837" s="24"/>
      <c r="D837" s="24"/>
      <c r="E837" s="24"/>
      <c r="F837" s="68"/>
      <c r="G837" s="68"/>
      <c r="H837" s="24"/>
      <c r="I837" s="65" t="str">
        <f>LEFT(Tabel1[[#This Row],[Ruumi tüüp (TALO Tüüpruumide nimestik)]],2)</f>
        <v/>
      </c>
      <c r="J837" s="25"/>
      <c r="K837" s="24"/>
      <c r="L837" s="65" t="str">
        <f>IFERROR(VLOOKUP(Tabel1[[#This Row],[Üürnik]],'Lepingu lisa'!$AW$3:$AX$22,2,FALSE),"")</f>
        <v/>
      </c>
      <c r="M837" s="65"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3">
      <c r="A838" s="24"/>
      <c r="B838" s="26"/>
      <c r="C838" s="24"/>
      <c r="D838" s="24"/>
      <c r="E838" s="24"/>
      <c r="F838" s="68"/>
      <c r="G838" s="68"/>
      <c r="H838" s="24"/>
      <c r="I838" s="65" t="str">
        <f>LEFT(Tabel1[[#This Row],[Ruumi tüüp (TALO Tüüpruumide nimestik)]],2)</f>
        <v/>
      </c>
      <c r="J838" s="25"/>
      <c r="K838" s="24"/>
      <c r="L838" s="65" t="str">
        <f>IFERROR(VLOOKUP(Tabel1[[#This Row],[Üürnik]],'Lepingu lisa'!$AW$3:$AX$22,2,FALSE),"")</f>
        <v/>
      </c>
      <c r="M838" s="65"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3">
      <c r="A839" s="24"/>
      <c r="B839" s="26"/>
      <c r="C839" s="24"/>
      <c r="D839" s="24"/>
      <c r="E839" s="24"/>
      <c r="F839" s="68"/>
      <c r="G839" s="68"/>
      <c r="H839" s="24"/>
      <c r="I839" s="65" t="str">
        <f>LEFT(Tabel1[[#This Row],[Ruumi tüüp (TALO Tüüpruumide nimestik)]],2)</f>
        <v/>
      </c>
      <c r="J839" s="25"/>
      <c r="K839" s="24"/>
      <c r="L839" s="65" t="str">
        <f>IFERROR(VLOOKUP(Tabel1[[#This Row],[Üürnik]],'Lepingu lisa'!$AW$3:$AX$22,2,FALSE),"")</f>
        <v/>
      </c>
      <c r="M839" s="65"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3">
      <c r="A840" s="24"/>
      <c r="B840" s="26"/>
      <c r="C840" s="24"/>
      <c r="D840" s="24"/>
      <c r="E840" s="24"/>
      <c r="F840" s="68"/>
      <c r="G840" s="68"/>
      <c r="H840" s="24"/>
      <c r="I840" s="65" t="str">
        <f>LEFT(Tabel1[[#This Row],[Ruumi tüüp (TALO Tüüpruumide nimestik)]],2)</f>
        <v/>
      </c>
      <c r="J840" s="25"/>
      <c r="K840" s="24"/>
      <c r="L840" s="65" t="str">
        <f>IFERROR(VLOOKUP(Tabel1[[#This Row],[Üürnik]],'Lepingu lisa'!$AW$3:$AX$22,2,FALSE),"")</f>
        <v/>
      </c>
      <c r="M840" s="65"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3">
      <c r="A841" s="24"/>
      <c r="B841" s="26"/>
      <c r="C841" s="24"/>
      <c r="D841" s="24"/>
      <c r="E841" s="24"/>
      <c r="F841" s="68"/>
      <c r="G841" s="68"/>
      <c r="H841" s="24"/>
      <c r="I841" s="65" t="str">
        <f>LEFT(Tabel1[[#This Row],[Ruumi tüüp (TALO Tüüpruumide nimestik)]],2)</f>
        <v/>
      </c>
      <c r="J841" s="25"/>
      <c r="K841" s="24"/>
      <c r="L841" s="65" t="str">
        <f>IFERROR(VLOOKUP(Tabel1[[#This Row],[Üürnik]],'Lepingu lisa'!$AW$3:$AX$22,2,FALSE),"")</f>
        <v/>
      </c>
      <c r="M841" s="65"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3">
      <c r="A842" s="24"/>
      <c r="B842" s="26"/>
      <c r="C842" s="24"/>
      <c r="D842" s="24"/>
      <c r="E842" s="24"/>
      <c r="F842" s="68"/>
      <c r="G842" s="68"/>
      <c r="H842" s="24"/>
      <c r="I842" s="65" t="str">
        <f>LEFT(Tabel1[[#This Row],[Ruumi tüüp (TALO Tüüpruumide nimestik)]],2)</f>
        <v/>
      </c>
      <c r="J842" s="25"/>
      <c r="K842" s="24"/>
      <c r="L842" s="65" t="str">
        <f>IFERROR(VLOOKUP(Tabel1[[#This Row],[Üürnik]],'Lepingu lisa'!$AW$3:$AX$22,2,FALSE),"")</f>
        <v/>
      </c>
      <c r="M842" s="65"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3">
      <c r="A843" s="24"/>
      <c r="B843" s="26"/>
      <c r="C843" s="24"/>
      <c r="D843" s="24"/>
      <c r="E843" s="24"/>
      <c r="F843" s="68"/>
      <c r="G843" s="68"/>
      <c r="H843" s="24"/>
      <c r="I843" s="65" t="str">
        <f>LEFT(Tabel1[[#This Row],[Ruumi tüüp (TALO Tüüpruumide nimestik)]],2)</f>
        <v/>
      </c>
      <c r="J843" s="25"/>
      <c r="K843" s="24"/>
      <c r="L843" s="65" t="str">
        <f>IFERROR(VLOOKUP(Tabel1[[#This Row],[Üürnik]],'Lepingu lisa'!$AW$3:$AX$22,2,FALSE),"")</f>
        <v/>
      </c>
      <c r="M843" s="65"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3">
      <c r="A844" s="24"/>
      <c r="B844" s="26"/>
      <c r="C844" s="24"/>
      <c r="D844" s="24"/>
      <c r="E844" s="24"/>
      <c r="F844" s="68"/>
      <c r="G844" s="68"/>
      <c r="H844" s="24"/>
      <c r="I844" s="65" t="str">
        <f>LEFT(Tabel1[[#This Row],[Ruumi tüüp (TALO Tüüpruumide nimestik)]],2)</f>
        <v/>
      </c>
      <c r="J844" s="25"/>
      <c r="K844" s="24"/>
      <c r="L844" s="65" t="str">
        <f>IFERROR(VLOOKUP(Tabel1[[#This Row],[Üürnik]],'Lepingu lisa'!$AW$3:$AX$22,2,FALSE),"")</f>
        <v/>
      </c>
      <c r="M844" s="65"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3">
      <c r="A845" s="24"/>
      <c r="B845" s="26"/>
      <c r="C845" s="24"/>
      <c r="D845" s="24"/>
      <c r="E845" s="24"/>
      <c r="F845" s="68"/>
      <c r="G845" s="68"/>
      <c r="H845" s="24"/>
      <c r="I845" s="65" t="str">
        <f>LEFT(Tabel1[[#This Row],[Ruumi tüüp (TALO Tüüpruumide nimestik)]],2)</f>
        <v/>
      </c>
      <c r="J845" s="25"/>
      <c r="K845" s="24"/>
      <c r="L845" s="65" t="str">
        <f>IFERROR(VLOOKUP(Tabel1[[#This Row],[Üürnik]],'Lepingu lisa'!$AW$3:$AX$22,2,FALSE),"")</f>
        <v/>
      </c>
      <c r="M845" s="65"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3">
      <c r="A846" s="24"/>
      <c r="B846" s="26"/>
      <c r="C846" s="24"/>
      <c r="D846" s="24"/>
      <c r="E846" s="24"/>
      <c r="F846" s="68"/>
      <c r="G846" s="68"/>
      <c r="H846" s="24"/>
      <c r="I846" s="65" t="str">
        <f>LEFT(Tabel1[[#This Row],[Ruumi tüüp (TALO Tüüpruumide nimestik)]],2)</f>
        <v/>
      </c>
      <c r="J846" s="25"/>
      <c r="K846" s="24"/>
      <c r="L846" s="65" t="str">
        <f>IFERROR(VLOOKUP(Tabel1[[#This Row],[Üürnik]],'Lepingu lisa'!$AW$3:$AX$22,2,FALSE),"")</f>
        <v/>
      </c>
      <c r="M846" s="65"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3">
      <c r="A847" s="24"/>
      <c r="B847" s="26"/>
      <c r="C847" s="24"/>
      <c r="D847" s="24"/>
      <c r="E847" s="24"/>
      <c r="F847" s="68"/>
      <c r="G847" s="68"/>
      <c r="H847" s="24"/>
      <c r="I847" s="65" t="str">
        <f>LEFT(Tabel1[[#This Row],[Ruumi tüüp (TALO Tüüpruumide nimestik)]],2)</f>
        <v/>
      </c>
      <c r="J847" s="25"/>
      <c r="K847" s="24"/>
      <c r="L847" s="65" t="str">
        <f>IFERROR(VLOOKUP(Tabel1[[#This Row],[Üürnik]],'Lepingu lisa'!$AW$3:$AX$22,2,FALSE),"")</f>
        <v/>
      </c>
      <c r="M847" s="65"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3">
      <c r="A848" s="24"/>
      <c r="B848" s="26"/>
      <c r="C848" s="24"/>
      <c r="D848" s="24"/>
      <c r="E848" s="24"/>
      <c r="F848" s="68"/>
      <c r="G848" s="68"/>
      <c r="H848" s="24"/>
      <c r="I848" s="65" t="str">
        <f>LEFT(Tabel1[[#This Row],[Ruumi tüüp (TALO Tüüpruumide nimestik)]],2)</f>
        <v/>
      </c>
      <c r="J848" s="25"/>
      <c r="K848" s="24"/>
      <c r="L848" s="65" t="str">
        <f>IFERROR(VLOOKUP(Tabel1[[#This Row],[Üürnik]],'Lepingu lisa'!$AW$3:$AX$22,2,FALSE),"")</f>
        <v/>
      </c>
      <c r="M848" s="65"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3">
      <c r="A849" s="24"/>
      <c r="B849" s="26"/>
      <c r="C849" s="24"/>
      <c r="D849" s="24"/>
      <c r="E849" s="24"/>
      <c r="F849" s="68"/>
      <c r="G849" s="68"/>
      <c r="H849" s="24"/>
      <c r="I849" s="65" t="str">
        <f>LEFT(Tabel1[[#This Row],[Ruumi tüüp (TALO Tüüpruumide nimestik)]],2)</f>
        <v/>
      </c>
      <c r="J849" s="25"/>
      <c r="K849" s="24"/>
      <c r="L849" s="65" t="str">
        <f>IFERROR(VLOOKUP(Tabel1[[#This Row],[Üürnik]],'Lepingu lisa'!$AW$3:$AX$22,2,FALSE),"")</f>
        <v/>
      </c>
      <c r="M849" s="65"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3">
      <c r="A850" s="24"/>
      <c r="B850" s="26"/>
      <c r="C850" s="24"/>
      <c r="D850" s="24"/>
      <c r="E850" s="24"/>
      <c r="F850" s="68"/>
      <c r="G850" s="68"/>
      <c r="H850" s="24"/>
      <c r="I850" s="65" t="str">
        <f>LEFT(Tabel1[[#This Row],[Ruumi tüüp (TALO Tüüpruumide nimestik)]],2)</f>
        <v/>
      </c>
      <c r="J850" s="25"/>
      <c r="K850" s="24"/>
      <c r="L850" s="65" t="str">
        <f>IFERROR(VLOOKUP(Tabel1[[#This Row],[Üürnik]],'Lepingu lisa'!$AW$3:$AX$22,2,FALSE),"")</f>
        <v/>
      </c>
      <c r="M850" s="65"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3">
      <c r="A851" s="24"/>
      <c r="B851" s="26"/>
      <c r="C851" s="24"/>
      <c r="D851" s="24"/>
      <c r="E851" s="24"/>
      <c r="F851" s="68"/>
      <c r="G851" s="68"/>
      <c r="H851" s="24"/>
      <c r="I851" s="65" t="str">
        <f>LEFT(Tabel1[[#This Row],[Ruumi tüüp (TALO Tüüpruumide nimestik)]],2)</f>
        <v/>
      </c>
      <c r="J851" s="25"/>
      <c r="K851" s="24"/>
      <c r="L851" s="65" t="str">
        <f>IFERROR(VLOOKUP(Tabel1[[#This Row],[Üürnik]],'Lepingu lisa'!$AW$3:$AX$22,2,FALSE),"")</f>
        <v/>
      </c>
      <c r="M851" s="65"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3">
      <c r="A852" s="24"/>
      <c r="B852" s="26"/>
      <c r="C852" s="24"/>
      <c r="D852" s="24"/>
      <c r="E852" s="24"/>
      <c r="F852" s="68"/>
      <c r="G852" s="68"/>
      <c r="H852" s="24"/>
      <c r="I852" s="65" t="str">
        <f>LEFT(Tabel1[[#This Row],[Ruumi tüüp (TALO Tüüpruumide nimestik)]],2)</f>
        <v/>
      </c>
      <c r="J852" s="25"/>
      <c r="K852" s="24"/>
      <c r="L852" s="65" t="str">
        <f>IFERROR(VLOOKUP(Tabel1[[#This Row],[Üürnik]],'Lepingu lisa'!$AW$3:$AX$22,2,FALSE),"")</f>
        <v/>
      </c>
      <c r="M852" s="65"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3">
      <c r="A853" s="24"/>
      <c r="B853" s="26"/>
      <c r="C853" s="24"/>
      <c r="D853" s="24"/>
      <c r="E853" s="24"/>
      <c r="F853" s="68"/>
      <c r="G853" s="68"/>
      <c r="H853" s="24"/>
      <c r="I853" s="65" t="str">
        <f>LEFT(Tabel1[[#This Row],[Ruumi tüüp (TALO Tüüpruumide nimestik)]],2)</f>
        <v/>
      </c>
      <c r="J853" s="25"/>
      <c r="K853" s="24"/>
      <c r="L853" s="65" t="str">
        <f>IFERROR(VLOOKUP(Tabel1[[#This Row],[Üürnik]],'Lepingu lisa'!$AW$3:$AX$22,2,FALSE),"")</f>
        <v/>
      </c>
      <c r="M853" s="65"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3">
      <c r="A854" s="24"/>
      <c r="B854" s="26"/>
      <c r="C854" s="24"/>
      <c r="D854" s="24"/>
      <c r="E854" s="24"/>
      <c r="F854" s="68"/>
      <c r="G854" s="68"/>
      <c r="H854" s="24"/>
      <c r="I854" s="65" t="str">
        <f>LEFT(Tabel1[[#This Row],[Ruumi tüüp (TALO Tüüpruumide nimestik)]],2)</f>
        <v/>
      </c>
      <c r="J854" s="25"/>
      <c r="K854" s="24"/>
      <c r="L854" s="65" t="str">
        <f>IFERROR(VLOOKUP(Tabel1[[#This Row],[Üürnik]],'Lepingu lisa'!$AW$3:$AX$22,2,FALSE),"")</f>
        <v/>
      </c>
      <c r="M854" s="65"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3">
      <c r="A855" s="24"/>
      <c r="B855" s="26"/>
      <c r="C855" s="24"/>
      <c r="D855" s="24"/>
      <c r="E855" s="24"/>
      <c r="F855" s="68"/>
      <c r="G855" s="68"/>
      <c r="H855" s="24"/>
      <c r="I855" s="65" t="str">
        <f>LEFT(Tabel1[[#This Row],[Ruumi tüüp (TALO Tüüpruumide nimestik)]],2)</f>
        <v/>
      </c>
      <c r="J855" s="25"/>
      <c r="K855" s="24"/>
      <c r="L855" s="65" t="str">
        <f>IFERROR(VLOOKUP(Tabel1[[#This Row],[Üürnik]],'Lepingu lisa'!$AW$3:$AX$22,2,FALSE),"")</f>
        <v/>
      </c>
      <c r="M855" s="65"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3">
      <c r="A856" s="24"/>
      <c r="B856" s="26"/>
      <c r="C856" s="24"/>
      <c r="D856" s="24"/>
      <c r="E856" s="24"/>
      <c r="F856" s="68"/>
      <c r="G856" s="68"/>
      <c r="H856" s="24"/>
      <c r="I856" s="65" t="str">
        <f>LEFT(Tabel1[[#This Row],[Ruumi tüüp (TALO Tüüpruumide nimestik)]],2)</f>
        <v/>
      </c>
      <c r="J856" s="25"/>
      <c r="K856" s="24"/>
      <c r="L856" s="65" t="str">
        <f>IFERROR(VLOOKUP(Tabel1[[#This Row],[Üürnik]],'Lepingu lisa'!$AW$3:$AX$22,2,FALSE),"")</f>
        <v/>
      </c>
      <c r="M856" s="65"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3">
      <c r="A857" s="24"/>
      <c r="B857" s="26"/>
      <c r="C857" s="24"/>
      <c r="D857" s="24"/>
      <c r="E857" s="24"/>
      <c r="F857" s="68"/>
      <c r="G857" s="68"/>
      <c r="H857" s="24"/>
      <c r="I857" s="65" t="str">
        <f>LEFT(Tabel1[[#This Row],[Ruumi tüüp (TALO Tüüpruumide nimestik)]],2)</f>
        <v/>
      </c>
      <c r="J857" s="25"/>
      <c r="K857" s="24"/>
      <c r="L857" s="65" t="str">
        <f>IFERROR(VLOOKUP(Tabel1[[#This Row],[Üürnik]],'Lepingu lisa'!$AW$3:$AX$22,2,FALSE),"")</f>
        <v/>
      </c>
      <c r="M857" s="65"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3">
      <c r="A858" s="24"/>
      <c r="B858" s="26"/>
      <c r="C858" s="24"/>
      <c r="D858" s="24"/>
      <c r="E858" s="24"/>
      <c r="F858" s="68"/>
      <c r="G858" s="68"/>
      <c r="H858" s="24"/>
      <c r="I858" s="65" t="str">
        <f>LEFT(Tabel1[[#This Row],[Ruumi tüüp (TALO Tüüpruumide nimestik)]],2)</f>
        <v/>
      </c>
      <c r="J858" s="25"/>
      <c r="K858" s="24"/>
      <c r="L858" s="65" t="str">
        <f>IFERROR(VLOOKUP(Tabel1[[#This Row],[Üürnik]],'Lepingu lisa'!$AW$3:$AX$22,2,FALSE),"")</f>
        <v/>
      </c>
      <c r="M858" s="65"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3">
      <c r="A859" s="24"/>
      <c r="B859" s="26"/>
      <c r="C859" s="24"/>
      <c r="D859" s="24"/>
      <c r="E859" s="24"/>
      <c r="F859" s="68"/>
      <c r="G859" s="68"/>
      <c r="H859" s="24"/>
      <c r="I859" s="65" t="str">
        <f>LEFT(Tabel1[[#This Row],[Ruumi tüüp (TALO Tüüpruumide nimestik)]],2)</f>
        <v/>
      </c>
      <c r="J859" s="25"/>
      <c r="K859" s="24"/>
      <c r="L859" s="65" t="str">
        <f>IFERROR(VLOOKUP(Tabel1[[#This Row],[Üürnik]],'Lepingu lisa'!$AW$3:$AX$22,2,FALSE),"")</f>
        <v/>
      </c>
      <c r="M859" s="65"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3">
      <c r="A860" s="24"/>
      <c r="B860" s="26"/>
      <c r="C860" s="24"/>
      <c r="D860" s="24"/>
      <c r="E860" s="24"/>
      <c r="F860" s="68"/>
      <c r="G860" s="68"/>
      <c r="H860" s="24"/>
      <c r="I860" s="65" t="str">
        <f>LEFT(Tabel1[[#This Row],[Ruumi tüüp (TALO Tüüpruumide nimestik)]],2)</f>
        <v/>
      </c>
      <c r="J860" s="25"/>
      <c r="K860" s="24"/>
      <c r="L860" s="65" t="str">
        <f>IFERROR(VLOOKUP(Tabel1[[#This Row],[Üürnik]],'Lepingu lisa'!$AW$3:$AX$22,2,FALSE),"")</f>
        <v/>
      </c>
      <c r="M860" s="65"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3">
      <c r="A861" s="24"/>
      <c r="B861" s="26"/>
      <c r="C861" s="24"/>
      <c r="D861" s="24"/>
      <c r="E861" s="24"/>
      <c r="F861" s="68"/>
      <c r="G861" s="68"/>
      <c r="H861" s="24"/>
      <c r="I861" s="65" t="str">
        <f>LEFT(Tabel1[[#This Row],[Ruumi tüüp (TALO Tüüpruumide nimestik)]],2)</f>
        <v/>
      </c>
      <c r="J861" s="25"/>
      <c r="K861" s="24"/>
      <c r="L861" s="65" t="str">
        <f>IFERROR(VLOOKUP(Tabel1[[#This Row],[Üürnik]],'Lepingu lisa'!$AW$3:$AX$22,2,FALSE),"")</f>
        <v/>
      </c>
      <c r="M861" s="65"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3">
      <c r="A862" s="24"/>
      <c r="B862" s="26"/>
      <c r="C862" s="24"/>
      <c r="D862" s="24"/>
      <c r="E862" s="24"/>
      <c r="F862" s="68"/>
      <c r="G862" s="68"/>
      <c r="H862" s="24"/>
      <c r="I862" s="65" t="str">
        <f>LEFT(Tabel1[[#This Row],[Ruumi tüüp (TALO Tüüpruumide nimestik)]],2)</f>
        <v/>
      </c>
      <c r="J862" s="25"/>
      <c r="K862" s="24"/>
      <c r="L862" s="65" t="str">
        <f>IFERROR(VLOOKUP(Tabel1[[#This Row],[Üürnik]],'Lepingu lisa'!$AW$3:$AX$22,2,FALSE),"")</f>
        <v/>
      </c>
      <c r="M862" s="65"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3">
      <c r="A863" s="24"/>
      <c r="B863" s="26"/>
      <c r="C863" s="24"/>
      <c r="D863" s="24"/>
      <c r="E863" s="24"/>
      <c r="F863" s="68"/>
      <c r="G863" s="68"/>
      <c r="H863" s="24"/>
      <c r="I863" s="65" t="str">
        <f>LEFT(Tabel1[[#This Row],[Ruumi tüüp (TALO Tüüpruumide nimestik)]],2)</f>
        <v/>
      </c>
      <c r="J863" s="25"/>
      <c r="K863" s="24"/>
      <c r="L863" s="65" t="str">
        <f>IFERROR(VLOOKUP(Tabel1[[#This Row],[Üürnik]],'Lepingu lisa'!$AW$3:$AX$22,2,FALSE),"")</f>
        <v/>
      </c>
      <c r="M863" s="65"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3">
      <c r="A864" s="24"/>
      <c r="B864" s="26"/>
      <c r="C864" s="24"/>
      <c r="D864" s="24"/>
      <c r="E864" s="24"/>
      <c r="F864" s="68"/>
      <c r="G864" s="68"/>
      <c r="H864" s="24"/>
      <c r="I864" s="65" t="str">
        <f>LEFT(Tabel1[[#This Row],[Ruumi tüüp (TALO Tüüpruumide nimestik)]],2)</f>
        <v/>
      </c>
      <c r="J864" s="25"/>
      <c r="K864" s="24"/>
      <c r="L864" s="65" t="str">
        <f>IFERROR(VLOOKUP(Tabel1[[#This Row],[Üürnik]],'Lepingu lisa'!$AW$3:$AX$22,2,FALSE),"")</f>
        <v/>
      </c>
      <c r="M864" s="65"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3">
      <c r="A865" s="24"/>
      <c r="B865" s="26"/>
      <c r="C865" s="24"/>
      <c r="D865" s="24"/>
      <c r="E865" s="24"/>
      <c r="F865" s="68"/>
      <c r="G865" s="68"/>
      <c r="H865" s="24"/>
      <c r="I865" s="65" t="str">
        <f>LEFT(Tabel1[[#This Row],[Ruumi tüüp (TALO Tüüpruumide nimestik)]],2)</f>
        <v/>
      </c>
      <c r="J865" s="25"/>
      <c r="K865" s="24"/>
      <c r="L865" s="65" t="str">
        <f>IFERROR(VLOOKUP(Tabel1[[#This Row],[Üürnik]],'Lepingu lisa'!$AW$3:$AX$22,2,FALSE),"")</f>
        <v/>
      </c>
      <c r="M865" s="65"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3">
      <c r="A866" s="24"/>
      <c r="B866" s="26"/>
      <c r="C866" s="24"/>
      <c r="D866" s="24"/>
      <c r="E866" s="24"/>
      <c r="F866" s="68"/>
      <c r="G866" s="68"/>
      <c r="H866" s="24"/>
      <c r="I866" s="65" t="str">
        <f>LEFT(Tabel1[[#This Row],[Ruumi tüüp (TALO Tüüpruumide nimestik)]],2)</f>
        <v/>
      </c>
      <c r="J866" s="25"/>
      <c r="K866" s="24"/>
      <c r="L866" s="65" t="str">
        <f>IFERROR(VLOOKUP(Tabel1[[#This Row],[Üürnik]],'Lepingu lisa'!$AW$3:$AX$22,2,FALSE),"")</f>
        <v/>
      </c>
      <c r="M866" s="65"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3">
      <c r="A867" s="24"/>
      <c r="B867" s="26"/>
      <c r="C867" s="24"/>
      <c r="D867" s="24"/>
      <c r="E867" s="24"/>
      <c r="F867" s="68"/>
      <c r="G867" s="68"/>
      <c r="H867" s="24"/>
      <c r="I867" s="65" t="str">
        <f>LEFT(Tabel1[[#This Row],[Ruumi tüüp (TALO Tüüpruumide nimestik)]],2)</f>
        <v/>
      </c>
      <c r="J867" s="25"/>
      <c r="K867" s="24"/>
      <c r="L867" s="65" t="str">
        <f>IFERROR(VLOOKUP(Tabel1[[#This Row],[Üürnik]],'Lepingu lisa'!$AW$3:$AX$22,2,FALSE),"")</f>
        <v/>
      </c>
      <c r="M867" s="65"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3">
      <c r="A868" s="24"/>
      <c r="B868" s="26"/>
      <c r="C868" s="24"/>
      <c r="D868" s="24"/>
      <c r="E868" s="24"/>
      <c r="F868" s="68"/>
      <c r="G868" s="68"/>
      <c r="H868" s="24"/>
      <c r="I868" s="65" t="str">
        <f>LEFT(Tabel1[[#This Row],[Ruumi tüüp (TALO Tüüpruumide nimestik)]],2)</f>
        <v/>
      </c>
      <c r="J868" s="25"/>
      <c r="K868" s="24"/>
      <c r="L868" s="65" t="str">
        <f>IFERROR(VLOOKUP(Tabel1[[#This Row],[Üürnik]],'Lepingu lisa'!$AW$3:$AX$22,2,FALSE),"")</f>
        <v/>
      </c>
      <c r="M868" s="65"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3">
      <c r="A869" s="24"/>
      <c r="B869" s="26"/>
      <c r="C869" s="24"/>
      <c r="D869" s="24"/>
      <c r="E869" s="24"/>
      <c r="F869" s="68"/>
      <c r="G869" s="68"/>
      <c r="H869" s="24"/>
      <c r="I869" s="65" t="str">
        <f>LEFT(Tabel1[[#This Row],[Ruumi tüüp (TALO Tüüpruumide nimestik)]],2)</f>
        <v/>
      </c>
      <c r="J869" s="25"/>
      <c r="K869" s="24"/>
      <c r="L869" s="65" t="str">
        <f>IFERROR(VLOOKUP(Tabel1[[#This Row],[Üürnik]],'Lepingu lisa'!$AW$3:$AX$22,2,FALSE),"")</f>
        <v/>
      </c>
      <c r="M869" s="65"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3">
      <c r="A870" s="24"/>
      <c r="B870" s="26"/>
      <c r="C870" s="24"/>
      <c r="D870" s="24"/>
      <c r="E870" s="24"/>
      <c r="F870" s="68"/>
      <c r="G870" s="68"/>
      <c r="H870" s="24"/>
      <c r="I870" s="65" t="str">
        <f>LEFT(Tabel1[[#This Row],[Ruumi tüüp (TALO Tüüpruumide nimestik)]],2)</f>
        <v/>
      </c>
      <c r="J870" s="25"/>
      <c r="K870" s="24"/>
      <c r="L870" s="65" t="str">
        <f>IFERROR(VLOOKUP(Tabel1[[#This Row],[Üürnik]],'Lepingu lisa'!$AW$3:$AX$22,2,FALSE),"")</f>
        <v/>
      </c>
      <c r="M870" s="65"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3">
      <c r="A871" s="24"/>
      <c r="B871" s="26"/>
      <c r="C871" s="24"/>
      <c r="D871" s="24"/>
      <c r="E871" s="24"/>
      <c r="F871" s="68"/>
      <c r="G871" s="68"/>
      <c r="H871" s="24"/>
      <c r="I871" s="65" t="str">
        <f>LEFT(Tabel1[[#This Row],[Ruumi tüüp (TALO Tüüpruumide nimestik)]],2)</f>
        <v/>
      </c>
      <c r="J871" s="25"/>
      <c r="K871" s="24"/>
      <c r="L871" s="65" t="str">
        <f>IFERROR(VLOOKUP(Tabel1[[#This Row],[Üürnik]],'Lepingu lisa'!$AW$3:$AX$22,2,FALSE),"")</f>
        <v/>
      </c>
      <c r="M871" s="65"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3">
      <c r="A872" s="24"/>
      <c r="B872" s="26"/>
      <c r="C872" s="24"/>
      <c r="D872" s="24"/>
      <c r="E872" s="24"/>
      <c r="F872" s="68"/>
      <c r="G872" s="68"/>
      <c r="H872" s="24"/>
      <c r="I872" s="65" t="str">
        <f>LEFT(Tabel1[[#This Row],[Ruumi tüüp (TALO Tüüpruumide nimestik)]],2)</f>
        <v/>
      </c>
      <c r="J872" s="25"/>
      <c r="K872" s="24"/>
      <c r="L872" s="65" t="str">
        <f>IFERROR(VLOOKUP(Tabel1[[#This Row],[Üürnik]],'Lepingu lisa'!$AW$3:$AX$22,2,FALSE),"")</f>
        <v/>
      </c>
      <c r="M872" s="65"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3">
      <c r="A873" s="24"/>
      <c r="B873" s="26"/>
      <c r="C873" s="24"/>
      <c r="D873" s="24"/>
      <c r="E873" s="24"/>
      <c r="F873" s="68"/>
      <c r="G873" s="68"/>
      <c r="H873" s="24"/>
      <c r="I873" s="65" t="str">
        <f>LEFT(Tabel1[[#This Row],[Ruumi tüüp (TALO Tüüpruumide nimestik)]],2)</f>
        <v/>
      </c>
      <c r="J873" s="25"/>
      <c r="K873" s="24"/>
      <c r="L873" s="65" t="str">
        <f>IFERROR(VLOOKUP(Tabel1[[#This Row],[Üürnik]],'Lepingu lisa'!$AW$3:$AX$22,2,FALSE),"")</f>
        <v/>
      </c>
      <c r="M873" s="65"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3">
      <c r="A874" s="24"/>
      <c r="B874" s="26"/>
      <c r="C874" s="24"/>
      <c r="D874" s="24"/>
      <c r="E874" s="24"/>
      <c r="F874" s="68"/>
      <c r="G874" s="68"/>
      <c r="H874" s="24"/>
      <c r="I874" s="65" t="str">
        <f>LEFT(Tabel1[[#This Row],[Ruumi tüüp (TALO Tüüpruumide nimestik)]],2)</f>
        <v/>
      </c>
      <c r="J874" s="25"/>
      <c r="K874" s="24"/>
      <c r="L874" s="65" t="str">
        <f>IFERROR(VLOOKUP(Tabel1[[#This Row],[Üürnik]],'Lepingu lisa'!$AW$3:$AX$22,2,FALSE),"")</f>
        <v/>
      </c>
      <c r="M874" s="65"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3">
      <c r="A875" s="24"/>
      <c r="B875" s="26"/>
      <c r="C875" s="24"/>
      <c r="D875" s="24"/>
      <c r="E875" s="24"/>
      <c r="F875" s="68"/>
      <c r="G875" s="68"/>
      <c r="H875" s="24"/>
      <c r="I875" s="65" t="str">
        <f>LEFT(Tabel1[[#This Row],[Ruumi tüüp (TALO Tüüpruumide nimestik)]],2)</f>
        <v/>
      </c>
      <c r="J875" s="25"/>
      <c r="K875" s="24"/>
      <c r="L875" s="65" t="str">
        <f>IFERROR(VLOOKUP(Tabel1[[#This Row],[Üürnik]],'Lepingu lisa'!$AW$3:$AX$22,2,FALSE),"")</f>
        <v/>
      </c>
      <c r="M875" s="65"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3">
      <c r="A876" s="24"/>
      <c r="B876" s="26"/>
      <c r="C876" s="24"/>
      <c r="D876" s="24"/>
      <c r="E876" s="24"/>
      <c r="F876" s="68"/>
      <c r="G876" s="68"/>
      <c r="H876" s="24"/>
      <c r="I876" s="65" t="str">
        <f>LEFT(Tabel1[[#This Row],[Ruumi tüüp (TALO Tüüpruumide nimestik)]],2)</f>
        <v/>
      </c>
      <c r="J876" s="25"/>
      <c r="K876" s="24"/>
      <c r="L876" s="65" t="str">
        <f>IFERROR(VLOOKUP(Tabel1[[#This Row],[Üürnik]],'Lepingu lisa'!$AW$3:$AX$22,2,FALSE),"")</f>
        <v/>
      </c>
      <c r="M876" s="65"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3">
      <c r="A877" s="24"/>
      <c r="B877" s="26"/>
      <c r="C877" s="24"/>
      <c r="D877" s="24"/>
      <c r="E877" s="24"/>
      <c r="F877" s="68"/>
      <c r="G877" s="68"/>
      <c r="H877" s="24"/>
      <c r="I877" s="65" t="str">
        <f>LEFT(Tabel1[[#This Row],[Ruumi tüüp (TALO Tüüpruumide nimestik)]],2)</f>
        <v/>
      </c>
      <c r="J877" s="25"/>
      <c r="K877" s="24"/>
      <c r="L877" s="65" t="str">
        <f>IFERROR(VLOOKUP(Tabel1[[#This Row],[Üürnik]],'Lepingu lisa'!$AW$3:$AX$22,2,FALSE),"")</f>
        <v/>
      </c>
      <c r="M877" s="65"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3">
      <c r="A878" s="24"/>
      <c r="B878" s="26"/>
      <c r="C878" s="24"/>
      <c r="D878" s="24"/>
      <c r="E878" s="24"/>
      <c r="F878" s="68"/>
      <c r="G878" s="68"/>
      <c r="H878" s="24"/>
      <c r="I878" s="65" t="str">
        <f>LEFT(Tabel1[[#This Row],[Ruumi tüüp (TALO Tüüpruumide nimestik)]],2)</f>
        <v/>
      </c>
      <c r="J878" s="25"/>
      <c r="K878" s="24"/>
      <c r="L878" s="65" t="str">
        <f>IFERROR(VLOOKUP(Tabel1[[#This Row],[Üürnik]],'Lepingu lisa'!$AW$3:$AX$22,2,FALSE),"")</f>
        <v/>
      </c>
      <c r="M878" s="65"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3">
      <c r="A879" s="24"/>
      <c r="B879" s="26"/>
      <c r="C879" s="24"/>
      <c r="D879" s="24"/>
      <c r="E879" s="24"/>
      <c r="F879" s="68"/>
      <c r="G879" s="68"/>
      <c r="H879" s="24"/>
      <c r="I879" s="65" t="str">
        <f>LEFT(Tabel1[[#This Row],[Ruumi tüüp (TALO Tüüpruumide nimestik)]],2)</f>
        <v/>
      </c>
      <c r="J879" s="25"/>
      <c r="K879" s="24"/>
      <c r="L879" s="65" t="str">
        <f>IFERROR(VLOOKUP(Tabel1[[#This Row],[Üürnik]],'Lepingu lisa'!$AW$3:$AX$22,2,FALSE),"")</f>
        <v/>
      </c>
      <c r="M879" s="65"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3">
      <c r="A880" s="24"/>
      <c r="B880" s="26"/>
      <c r="C880" s="24"/>
      <c r="D880" s="24"/>
      <c r="E880" s="24"/>
      <c r="F880" s="68"/>
      <c r="G880" s="68"/>
      <c r="H880" s="24"/>
      <c r="I880" s="65" t="str">
        <f>LEFT(Tabel1[[#This Row],[Ruumi tüüp (TALO Tüüpruumide nimestik)]],2)</f>
        <v/>
      </c>
      <c r="J880" s="25"/>
      <c r="K880" s="24"/>
      <c r="L880" s="65" t="str">
        <f>IFERROR(VLOOKUP(Tabel1[[#This Row],[Üürnik]],'Lepingu lisa'!$AW$3:$AX$22,2,FALSE),"")</f>
        <v/>
      </c>
      <c r="M880" s="65"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3">
      <c r="A881" s="24"/>
      <c r="B881" s="26"/>
      <c r="C881" s="24"/>
      <c r="D881" s="24"/>
      <c r="E881" s="24"/>
      <c r="F881" s="68"/>
      <c r="G881" s="68"/>
      <c r="H881" s="24"/>
      <c r="I881" s="65" t="str">
        <f>LEFT(Tabel1[[#This Row],[Ruumi tüüp (TALO Tüüpruumide nimestik)]],2)</f>
        <v/>
      </c>
      <c r="J881" s="25"/>
      <c r="K881" s="24"/>
      <c r="L881" s="65" t="str">
        <f>IFERROR(VLOOKUP(Tabel1[[#This Row],[Üürnik]],'Lepingu lisa'!$AW$3:$AX$22,2,FALSE),"")</f>
        <v/>
      </c>
      <c r="M881" s="65"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3">
      <c r="A882" s="24"/>
      <c r="B882" s="26"/>
      <c r="C882" s="24"/>
      <c r="D882" s="24"/>
      <c r="E882" s="24"/>
      <c r="F882" s="68"/>
      <c r="G882" s="68"/>
      <c r="H882" s="24"/>
      <c r="I882" s="65" t="str">
        <f>LEFT(Tabel1[[#This Row],[Ruumi tüüp (TALO Tüüpruumide nimestik)]],2)</f>
        <v/>
      </c>
      <c r="J882" s="25"/>
      <c r="K882" s="24"/>
      <c r="L882" s="65" t="str">
        <f>IFERROR(VLOOKUP(Tabel1[[#This Row],[Üürnik]],'Lepingu lisa'!$AW$3:$AX$22,2,FALSE),"")</f>
        <v/>
      </c>
      <c r="M882" s="65"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3">
      <c r="A883" s="24"/>
      <c r="B883" s="26"/>
      <c r="C883" s="24"/>
      <c r="D883" s="24"/>
      <c r="E883" s="24"/>
      <c r="F883" s="68"/>
      <c r="G883" s="68"/>
      <c r="H883" s="24"/>
      <c r="I883" s="65" t="str">
        <f>LEFT(Tabel1[[#This Row],[Ruumi tüüp (TALO Tüüpruumide nimestik)]],2)</f>
        <v/>
      </c>
      <c r="J883" s="25"/>
      <c r="K883" s="24"/>
      <c r="L883" s="65" t="str">
        <f>IFERROR(VLOOKUP(Tabel1[[#This Row],[Üürnik]],'Lepingu lisa'!$AW$3:$AX$22,2,FALSE),"")</f>
        <v/>
      </c>
      <c r="M883" s="65"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3">
      <c r="A884" s="24"/>
      <c r="B884" s="26"/>
      <c r="C884" s="24"/>
      <c r="D884" s="24"/>
      <c r="E884" s="24"/>
      <c r="F884" s="68"/>
      <c r="G884" s="68"/>
      <c r="H884" s="24"/>
      <c r="I884" s="65" t="str">
        <f>LEFT(Tabel1[[#This Row],[Ruumi tüüp (TALO Tüüpruumide nimestik)]],2)</f>
        <v/>
      </c>
      <c r="J884" s="25"/>
      <c r="K884" s="24"/>
      <c r="L884" s="65" t="str">
        <f>IFERROR(VLOOKUP(Tabel1[[#This Row],[Üürnik]],'Lepingu lisa'!$AW$3:$AX$22,2,FALSE),"")</f>
        <v/>
      </c>
      <c r="M884" s="65"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3">
      <c r="A885" s="24"/>
      <c r="B885" s="26"/>
      <c r="C885" s="24"/>
      <c r="D885" s="24"/>
      <c r="E885" s="24"/>
      <c r="F885" s="68"/>
      <c r="G885" s="68"/>
      <c r="H885" s="24"/>
      <c r="I885" s="65" t="str">
        <f>LEFT(Tabel1[[#This Row],[Ruumi tüüp (TALO Tüüpruumide nimestik)]],2)</f>
        <v/>
      </c>
      <c r="J885" s="25"/>
      <c r="K885" s="24"/>
      <c r="L885" s="65" t="str">
        <f>IFERROR(VLOOKUP(Tabel1[[#This Row],[Üürnik]],'Lepingu lisa'!$AW$3:$AX$22,2,FALSE),"")</f>
        <v/>
      </c>
      <c r="M885" s="65"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3">
      <c r="A886" s="24"/>
      <c r="B886" s="26"/>
      <c r="C886" s="24"/>
      <c r="D886" s="24"/>
      <c r="E886" s="24"/>
      <c r="F886" s="68"/>
      <c r="G886" s="68"/>
      <c r="H886" s="24"/>
      <c r="I886" s="65" t="str">
        <f>LEFT(Tabel1[[#This Row],[Ruumi tüüp (TALO Tüüpruumide nimestik)]],2)</f>
        <v/>
      </c>
      <c r="J886" s="25"/>
      <c r="K886" s="24"/>
      <c r="L886" s="65" t="str">
        <f>IFERROR(VLOOKUP(Tabel1[[#This Row],[Üürnik]],'Lepingu lisa'!$AW$3:$AX$22,2,FALSE),"")</f>
        <v/>
      </c>
      <c r="M886" s="65"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3">
      <c r="A887" s="24"/>
      <c r="B887" s="26"/>
      <c r="C887" s="24"/>
      <c r="D887" s="24"/>
      <c r="E887" s="24"/>
      <c r="F887" s="68"/>
      <c r="G887" s="68"/>
      <c r="H887" s="24"/>
      <c r="I887" s="65" t="str">
        <f>LEFT(Tabel1[[#This Row],[Ruumi tüüp (TALO Tüüpruumide nimestik)]],2)</f>
        <v/>
      </c>
      <c r="J887" s="25"/>
      <c r="K887" s="24"/>
      <c r="L887" s="65" t="str">
        <f>IFERROR(VLOOKUP(Tabel1[[#This Row],[Üürnik]],'Lepingu lisa'!$AW$3:$AX$22,2,FALSE),"")</f>
        <v/>
      </c>
      <c r="M887" s="65"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3">
      <c r="A888" s="24"/>
      <c r="B888" s="26"/>
      <c r="C888" s="24"/>
      <c r="D888" s="24"/>
      <c r="E888" s="24"/>
      <c r="F888" s="68"/>
      <c r="G888" s="68"/>
      <c r="H888" s="24"/>
      <c r="I888" s="65" t="str">
        <f>LEFT(Tabel1[[#This Row],[Ruumi tüüp (TALO Tüüpruumide nimestik)]],2)</f>
        <v/>
      </c>
      <c r="J888" s="25"/>
      <c r="K888" s="24"/>
      <c r="L888" s="65" t="str">
        <f>IFERROR(VLOOKUP(Tabel1[[#This Row],[Üürnik]],'Lepingu lisa'!$AW$3:$AX$22,2,FALSE),"")</f>
        <v/>
      </c>
      <c r="M888" s="65"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3">
      <c r="A889" s="24"/>
      <c r="B889" s="26"/>
      <c r="C889" s="24"/>
      <c r="D889" s="24"/>
      <c r="E889" s="24"/>
      <c r="F889" s="68"/>
      <c r="G889" s="68"/>
      <c r="H889" s="24"/>
      <c r="I889" s="65" t="str">
        <f>LEFT(Tabel1[[#This Row],[Ruumi tüüp (TALO Tüüpruumide nimestik)]],2)</f>
        <v/>
      </c>
      <c r="J889" s="25"/>
      <c r="K889" s="24"/>
      <c r="L889" s="65" t="str">
        <f>IFERROR(VLOOKUP(Tabel1[[#This Row],[Üürnik]],'Lepingu lisa'!$AW$3:$AX$22,2,FALSE),"")</f>
        <v/>
      </c>
      <c r="M889" s="65"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3">
      <c r="A890" s="24"/>
      <c r="B890" s="26"/>
      <c r="C890" s="24"/>
      <c r="D890" s="24"/>
      <c r="E890" s="24"/>
      <c r="F890" s="68"/>
      <c r="G890" s="68"/>
      <c r="H890" s="24"/>
      <c r="I890" s="65" t="str">
        <f>LEFT(Tabel1[[#This Row],[Ruumi tüüp (TALO Tüüpruumide nimestik)]],2)</f>
        <v/>
      </c>
      <c r="J890" s="25"/>
      <c r="K890" s="24"/>
      <c r="L890" s="65" t="str">
        <f>IFERROR(VLOOKUP(Tabel1[[#This Row],[Üürnik]],'Lepingu lisa'!$AW$3:$AX$22,2,FALSE),"")</f>
        <v/>
      </c>
      <c r="M890" s="65"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3">
      <c r="A891" s="24"/>
      <c r="B891" s="26"/>
      <c r="C891" s="24"/>
      <c r="D891" s="24"/>
      <c r="E891" s="24"/>
      <c r="F891" s="68"/>
      <c r="G891" s="68"/>
      <c r="H891" s="24"/>
      <c r="I891" s="65" t="str">
        <f>LEFT(Tabel1[[#This Row],[Ruumi tüüp (TALO Tüüpruumide nimestik)]],2)</f>
        <v/>
      </c>
      <c r="J891" s="25"/>
      <c r="K891" s="24"/>
      <c r="L891" s="65" t="str">
        <f>IFERROR(VLOOKUP(Tabel1[[#This Row],[Üürnik]],'Lepingu lisa'!$AW$3:$AX$22,2,FALSE),"")</f>
        <v/>
      </c>
      <c r="M891" s="65"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3">
      <c r="A892" s="24"/>
      <c r="B892" s="26"/>
      <c r="C892" s="24"/>
      <c r="D892" s="24"/>
      <c r="E892" s="24"/>
      <c r="F892" s="68"/>
      <c r="G892" s="68"/>
      <c r="H892" s="24"/>
      <c r="I892" s="65" t="str">
        <f>LEFT(Tabel1[[#This Row],[Ruumi tüüp (TALO Tüüpruumide nimestik)]],2)</f>
        <v/>
      </c>
      <c r="J892" s="25"/>
      <c r="K892" s="24"/>
      <c r="L892" s="65" t="str">
        <f>IFERROR(VLOOKUP(Tabel1[[#This Row],[Üürnik]],'Lepingu lisa'!$AW$3:$AX$22,2,FALSE),"")</f>
        <v/>
      </c>
      <c r="M892" s="65"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3">
      <c r="A893" s="24"/>
      <c r="B893" s="26"/>
      <c r="C893" s="24"/>
      <c r="D893" s="24"/>
      <c r="E893" s="24"/>
      <c r="F893" s="68"/>
      <c r="G893" s="68"/>
      <c r="H893" s="24"/>
      <c r="I893" s="65" t="str">
        <f>LEFT(Tabel1[[#This Row],[Ruumi tüüp (TALO Tüüpruumide nimestik)]],2)</f>
        <v/>
      </c>
      <c r="J893" s="25"/>
      <c r="K893" s="24"/>
      <c r="L893" s="65" t="str">
        <f>IFERROR(VLOOKUP(Tabel1[[#This Row],[Üürnik]],'Lepingu lisa'!$AW$3:$AX$22,2,FALSE),"")</f>
        <v/>
      </c>
      <c r="M893" s="65"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3">
      <c r="A894" s="24"/>
      <c r="B894" s="26"/>
      <c r="C894" s="24"/>
      <c r="D894" s="24"/>
      <c r="E894" s="24"/>
      <c r="F894" s="68"/>
      <c r="G894" s="68"/>
      <c r="H894" s="24"/>
      <c r="I894" s="65" t="str">
        <f>LEFT(Tabel1[[#This Row],[Ruumi tüüp (TALO Tüüpruumide nimestik)]],2)</f>
        <v/>
      </c>
      <c r="J894" s="25"/>
      <c r="K894" s="24"/>
      <c r="L894" s="65" t="str">
        <f>IFERROR(VLOOKUP(Tabel1[[#This Row],[Üürnik]],'Lepingu lisa'!$AW$3:$AX$22,2,FALSE),"")</f>
        <v/>
      </c>
      <c r="M894" s="65"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3">
      <c r="A895" s="24"/>
      <c r="B895" s="26"/>
      <c r="C895" s="24"/>
      <c r="D895" s="24"/>
      <c r="E895" s="24"/>
      <c r="F895" s="68"/>
      <c r="G895" s="68"/>
      <c r="H895" s="24"/>
      <c r="I895" s="65" t="str">
        <f>LEFT(Tabel1[[#This Row],[Ruumi tüüp (TALO Tüüpruumide nimestik)]],2)</f>
        <v/>
      </c>
      <c r="J895" s="25"/>
      <c r="K895" s="24"/>
      <c r="L895" s="65" t="str">
        <f>IFERROR(VLOOKUP(Tabel1[[#This Row],[Üürnik]],'Lepingu lisa'!$AW$3:$AX$22,2,FALSE),"")</f>
        <v/>
      </c>
      <c r="M895" s="65"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3">
      <c r="A896" s="24"/>
      <c r="B896" s="26"/>
      <c r="C896" s="24"/>
      <c r="D896" s="24"/>
      <c r="E896" s="24"/>
      <c r="F896" s="68"/>
      <c r="G896" s="68"/>
      <c r="H896" s="24"/>
      <c r="I896" s="65" t="str">
        <f>LEFT(Tabel1[[#This Row],[Ruumi tüüp (TALO Tüüpruumide nimestik)]],2)</f>
        <v/>
      </c>
      <c r="J896" s="25"/>
      <c r="K896" s="24"/>
      <c r="L896" s="65" t="str">
        <f>IFERROR(VLOOKUP(Tabel1[[#This Row],[Üürnik]],'Lepingu lisa'!$AW$3:$AX$22,2,FALSE),"")</f>
        <v/>
      </c>
      <c r="M896" s="65"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3">
      <c r="A897" s="24"/>
      <c r="B897" s="26"/>
      <c r="C897" s="24"/>
      <c r="D897" s="24"/>
      <c r="E897" s="24"/>
      <c r="F897" s="68"/>
      <c r="G897" s="68"/>
      <c r="H897" s="24"/>
      <c r="I897" s="65" t="str">
        <f>LEFT(Tabel1[[#This Row],[Ruumi tüüp (TALO Tüüpruumide nimestik)]],2)</f>
        <v/>
      </c>
      <c r="J897" s="25"/>
      <c r="K897" s="24"/>
      <c r="L897" s="65" t="str">
        <f>IFERROR(VLOOKUP(Tabel1[[#This Row],[Üürnik]],'Lepingu lisa'!$AW$3:$AX$22,2,FALSE),"")</f>
        <v/>
      </c>
      <c r="M897" s="65"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3">
      <c r="A898" s="24"/>
      <c r="B898" s="26"/>
      <c r="C898" s="24"/>
      <c r="D898" s="24"/>
      <c r="E898" s="24"/>
      <c r="F898" s="68"/>
      <c r="G898" s="68"/>
      <c r="H898" s="24"/>
      <c r="I898" s="65" t="str">
        <f>LEFT(Tabel1[[#This Row],[Ruumi tüüp (TALO Tüüpruumide nimestik)]],2)</f>
        <v/>
      </c>
      <c r="J898" s="25"/>
      <c r="K898" s="24"/>
      <c r="L898" s="65" t="str">
        <f>IFERROR(VLOOKUP(Tabel1[[#This Row],[Üürnik]],'Lepingu lisa'!$AW$3:$AX$22,2,FALSE),"")</f>
        <v/>
      </c>
      <c r="M898" s="65"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3">
      <c r="A899" s="24"/>
      <c r="B899" s="26"/>
      <c r="C899" s="24"/>
      <c r="D899" s="24"/>
      <c r="E899" s="24"/>
      <c r="F899" s="68"/>
      <c r="G899" s="68"/>
      <c r="H899" s="24"/>
      <c r="I899" s="65" t="str">
        <f>LEFT(Tabel1[[#This Row],[Ruumi tüüp (TALO Tüüpruumide nimestik)]],2)</f>
        <v/>
      </c>
      <c r="J899" s="25"/>
      <c r="K899" s="24"/>
      <c r="L899" s="65" t="str">
        <f>IFERROR(VLOOKUP(Tabel1[[#This Row],[Üürnik]],'Lepingu lisa'!$AW$3:$AX$22,2,FALSE),"")</f>
        <v/>
      </c>
      <c r="M899" s="65"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3">
      <c r="A900" s="24"/>
      <c r="B900" s="26"/>
      <c r="C900" s="24"/>
      <c r="D900" s="24"/>
      <c r="E900" s="24"/>
      <c r="F900" s="68"/>
      <c r="G900" s="68"/>
      <c r="H900" s="24"/>
      <c r="I900" s="65" t="str">
        <f>LEFT(Tabel1[[#This Row],[Ruumi tüüp (TALO Tüüpruumide nimestik)]],2)</f>
        <v/>
      </c>
      <c r="J900" s="25"/>
      <c r="K900" s="24"/>
      <c r="L900" s="65" t="str">
        <f>IFERROR(VLOOKUP(Tabel1[[#This Row],[Üürnik]],'Lepingu lisa'!$AW$3:$AX$22,2,FALSE),"")</f>
        <v/>
      </c>
      <c r="M900" s="65"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3">
      <c r="A901" s="24"/>
      <c r="B901" s="26"/>
      <c r="C901" s="24"/>
      <c r="D901" s="24"/>
      <c r="E901" s="24"/>
      <c r="F901" s="68"/>
      <c r="G901" s="68"/>
      <c r="H901" s="24"/>
      <c r="I901" s="65" t="str">
        <f>LEFT(Tabel1[[#This Row],[Ruumi tüüp (TALO Tüüpruumide nimestik)]],2)</f>
        <v/>
      </c>
      <c r="J901" s="25"/>
      <c r="K901" s="24"/>
      <c r="L901" s="65" t="str">
        <f>IFERROR(VLOOKUP(Tabel1[[#This Row],[Üürnik]],'Lepingu lisa'!$AW$3:$AX$22,2,FALSE),"")</f>
        <v/>
      </c>
      <c r="M901" s="65"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3">
      <c r="A902" s="24"/>
      <c r="B902" s="26"/>
      <c r="C902" s="24"/>
      <c r="D902" s="24"/>
      <c r="E902" s="24"/>
      <c r="F902" s="68"/>
      <c r="G902" s="68"/>
      <c r="H902" s="24"/>
      <c r="I902" s="65" t="str">
        <f>LEFT(Tabel1[[#This Row],[Ruumi tüüp (TALO Tüüpruumide nimestik)]],2)</f>
        <v/>
      </c>
      <c r="J902" s="25"/>
      <c r="K902" s="24"/>
      <c r="L902" s="65" t="str">
        <f>IFERROR(VLOOKUP(Tabel1[[#This Row],[Üürnik]],'Lepingu lisa'!$AW$3:$AX$22,2,FALSE),"")</f>
        <v/>
      </c>
      <c r="M902" s="65"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3">
      <c r="A903" s="24"/>
      <c r="B903" s="26"/>
      <c r="C903" s="24"/>
      <c r="D903" s="24"/>
      <c r="E903" s="24"/>
      <c r="F903" s="68"/>
      <c r="G903" s="68"/>
      <c r="H903" s="24"/>
      <c r="I903" s="65" t="str">
        <f>LEFT(Tabel1[[#This Row],[Ruumi tüüp (TALO Tüüpruumide nimestik)]],2)</f>
        <v/>
      </c>
      <c r="J903" s="25"/>
      <c r="K903" s="24"/>
      <c r="L903" s="65" t="str">
        <f>IFERROR(VLOOKUP(Tabel1[[#This Row],[Üürnik]],'Lepingu lisa'!$AW$3:$AX$22,2,FALSE),"")</f>
        <v/>
      </c>
      <c r="M903" s="65"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3">
      <c r="A904" s="24"/>
      <c r="B904" s="26"/>
      <c r="C904" s="24"/>
      <c r="D904" s="24"/>
      <c r="E904" s="24"/>
      <c r="F904" s="68"/>
      <c r="G904" s="68"/>
      <c r="H904" s="24"/>
      <c r="I904" s="65" t="str">
        <f>LEFT(Tabel1[[#This Row],[Ruumi tüüp (TALO Tüüpruumide nimestik)]],2)</f>
        <v/>
      </c>
      <c r="J904" s="25"/>
      <c r="K904" s="24"/>
      <c r="L904" s="65" t="str">
        <f>IFERROR(VLOOKUP(Tabel1[[#This Row],[Üürnik]],'Lepingu lisa'!$AW$3:$AX$22,2,FALSE),"")</f>
        <v/>
      </c>
      <c r="M904" s="65"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3">
      <c r="A905" s="24"/>
      <c r="B905" s="26"/>
      <c r="C905" s="24"/>
      <c r="D905" s="24"/>
      <c r="E905" s="24"/>
      <c r="F905" s="68"/>
      <c r="G905" s="68"/>
      <c r="H905" s="24"/>
      <c r="I905" s="65" t="str">
        <f>LEFT(Tabel1[[#This Row],[Ruumi tüüp (TALO Tüüpruumide nimestik)]],2)</f>
        <v/>
      </c>
      <c r="J905" s="25"/>
      <c r="K905" s="24"/>
      <c r="L905" s="65" t="str">
        <f>IFERROR(VLOOKUP(Tabel1[[#This Row],[Üürnik]],'Lepingu lisa'!$AW$3:$AX$22,2,FALSE),"")</f>
        <v/>
      </c>
      <c r="M905" s="65"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3">
      <c r="A906" s="24"/>
      <c r="B906" s="26"/>
      <c r="C906" s="24"/>
      <c r="D906" s="24"/>
      <c r="E906" s="24"/>
      <c r="F906" s="68"/>
      <c r="G906" s="68"/>
      <c r="H906" s="24"/>
      <c r="I906" s="65" t="str">
        <f>LEFT(Tabel1[[#This Row],[Ruumi tüüp (TALO Tüüpruumide nimestik)]],2)</f>
        <v/>
      </c>
      <c r="J906" s="25"/>
      <c r="K906" s="24"/>
      <c r="L906" s="65" t="str">
        <f>IFERROR(VLOOKUP(Tabel1[[#This Row],[Üürnik]],'Lepingu lisa'!$AW$3:$AX$22,2,FALSE),"")</f>
        <v/>
      </c>
      <c r="M906" s="65"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3">
      <c r="A907" s="24"/>
      <c r="B907" s="26"/>
      <c r="C907" s="24"/>
      <c r="D907" s="24"/>
      <c r="E907" s="24"/>
      <c r="F907" s="68"/>
      <c r="G907" s="68"/>
      <c r="H907" s="24"/>
      <c r="I907" s="65" t="str">
        <f>LEFT(Tabel1[[#This Row],[Ruumi tüüp (TALO Tüüpruumide nimestik)]],2)</f>
        <v/>
      </c>
      <c r="J907" s="25"/>
      <c r="K907" s="24"/>
      <c r="L907" s="65" t="str">
        <f>IFERROR(VLOOKUP(Tabel1[[#This Row],[Üürnik]],'Lepingu lisa'!$AW$3:$AX$22,2,FALSE),"")</f>
        <v/>
      </c>
      <c r="M907" s="65"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3">
      <c r="A908" s="24"/>
      <c r="B908" s="26"/>
      <c r="C908" s="24"/>
      <c r="D908" s="24"/>
      <c r="E908" s="24"/>
      <c r="F908" s="68"/>
      <c r="G908" s="68"/>
      <c r="H908" s="24"/>
      <c r="I908" s="65" t="str">
        <f>LEFT(Tabel1[[#This Row],[Ruumi tüüp (TALO Tüüpruumide nimestik)]],2)</f>
        <v/>
      </c>
      <c r="J908" s="25"/>
      <c r="K908" s="24"/>
      <c r="L908" s="65" t="str">
        <f>IFERROR(VLOOKUP(Tabel1[[#This Row],[Üürnik]],'Lepingu lisa'!$AW$3:$AX$22,2,FALSE),"")</f>
        <v/>
      </c>
      <c r="M908" s="65"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3">
      <c r="A909" s="24"/>
      <c r="B909" s="26"/>
      <c r="C909" s="24"/>
      <c r="D909" s="24"/>
      <c r="E909" s="24"/>
      <c r="F909" s="68"/>
      <c r="G909" s="68"/>
      <c r="H909" s="24"/>
      <c r="I909" s="65" t="str">
        <f>LEFT(Tabel1[[#This Row],[Ruumi tüüp (TALO Tüüpruumide nimestik)]],2)</f>
        <v/>
      </c>
      <c r="J909" s="25"/>
      <c r="K909" s="24"/>
      <c r="L909" s="65" t="str">
        <f>IFERROR(VLOOKUP(Tabel1[[#This Row],[Üürnik]],'Lepingu lisa'!$AW$3:$AX$22,2,FALSE),"")</f>
        <v/>
      </c>
      <c r="M909" s="65"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3">
      <c r="A910" s="24"/>
      <c r="B910" s="26"/>
      <c r="C910" s="24"/>
      <c r="D910" s="24"/>
      <c r="E910" s="24"/>
      <c r="F910" s="68"/>
      <c r="G910" s="68"/>
      <c r="H910" s="24"/>
      <c r="I910" s="65" t="str">
        <f>LEFT(Tabel1[[#This Row],[Ruumi tüüp (TALO Tüüpruumide nimestik)]],2)</f>
        <v/>
      </c>
      <c r="J910" s="25"/>
      <c r="K910" s="24"/>
      <c r="L910" s="65" t="str">
        <f>IFERROR(VLOOKUP(Tabel1[[#This Row],[Üürnik]],'Lepingu lisa'!$AW$3:$AX$22,2,FALSE),"")</f>
        <v/>
      </c>
      <c r="M910" s="65"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3">
      <c r="A911" s="24"/>
      <c r="B911" s="26"/>
      <c r="C911" s="24"/>
      <c r="D911" s="24"/>
      <c r="E911" s="24"/>
      <c r="F911" s="68"/>
      <c r="G911" s="68"/>
      <c r="H911" s="24"/>
      <c r="I911" s="65" t="str">
        <f>LEFT(Tabel1[[#This Row],[Ruumi tüüp (TALO Tüüpruumide nimestik)]],2)</f>
        <v/>
      </c>
      <c r="J911" s="25"/>
      <c r="K911" s="24"/>
      <c r="L911" s="65" t="str">
        <f>IFERROR(VLOOKUP(Tabel1[[#This Row],[Üürnik]],'Lepingu lisa'!$AW$3:$AX$22,2,FALSE),"")</f>
        <v/>
      </c>
      <c r="M911" s="65"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3">
      <c r="A912" s="24"/>
      <c r="B912" s="26"/>
      <c r="C912" s="24"/>
      <c r="D912" s="24"/>
      <c r="E912" s="24"/>
      <c r="F912" s="68"/>
      <c r="G912" s="68"/>
      <c r="H912" s="24"/>
      <c r="I912" s="65" t="str">
        <f>LEFT(Tabel1[[#This Row],[Ruumi tüüp (TALO Tüüpruumide nimestik)]],2)</f>
        <v/>
      </c>
      <c r="J912" s="25"/>
      <c r="K912" s="24"/>
      <c r="L912" s="65" t="str">
        <f>IFERROR(VLOOKUP(Tabel1[[#This Row],[Üürnik]],'Lepingu lisa'!$AW$3:$AX$22,2,FALSE),"")</f>
        <v/>
      </c>
      <c r="M912" s="65"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3">
      <c r="A913" s="24"/>
      <c r="B913" s="26"/>
      <c r="C913" s="24"/>
      <c r="D913" s="24"/>
      <c r="E913" s="24"/>
      <c r="F913" s="68"/>
      <c r="G913" s="68"/>
      <c r="H913" s="24"/>
      <c r="I913" s="65" t="str">
        <f>LEFT(Tabel1[[#This Row],[Ruumi tüüp (TALO Tüüpruumide nimestik)]],2)</f>
        <v/>
      </c>
      <c r="J913" s="25"/>
      <c r="K913" s="24"/>
      <c r="L913" s="65" t="str">
        <f>IFERROR(VLOOKUP(Tabel1[[#This Row],[Üürnik]],'Lepingu lisa'!$AW$3:$AX$22,2,FALSE),"")</f>
        <v/>
      </c>
      <c r="M913" s="65"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3">
      <c r="A914" s="24"/>
      <c r="B914" s="26"/>
      <c r="C914" s="24"/>
      <c r="D914" s="24"/>
      <c r="E914" s="24"/>
      <c r="F914" s="68"/>
      <c r="G914" s="68"/>
      <c r="H914" s="24"/>
      <c r="I914" s="65" t="str">
        <f>LEFT(Tabel1[[#This Row],[Ruumi tüüp (TALO Tüüpruumide nimestik)]],2)</f>
        <v/>
      </c>
      <c r="J914" s="25"/>
      <c r="K914" s="24"/>
      <c r="L914" s="65" t="str">
        <f>IFERROR(VLOOKUP(Tabel1[[#This Row],[Üürnik]],'Lepingu lisa'!$AW$3:$AX$22,2,FALSE),"")</f>
        <v/>
      </c>
      <c r="M914" s="65"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3">
      <c r="A915" s="24"/>
      <c r="B915" s="26"/>
      <c r="C915" s="24"/>
      <c r="D915" s="24"/>
      <c r="E915" s="24"/>
      <c r="F915" s="68"/>
      <c r="G915" s="68"/>
      <c r="H915" s="24"/>
      <c r="I915" s="65" t="str">
        <f>LEFT(Tabel1[[#This Row],[Ruumi tüüp (TALO Tüüpruumide nimestik)]],2)</f>
        <v/>
      </c>
      <c r="J915" s="25"/>
      <c r="K915" s="24"/>
      <c r="L915" s="65" t="str">
        <f>IFERROR(VLOOKUP(Tabel1[[#This Row],[Üürnik]],'Lepingu lisa'!$AW$3:$AX$22,2,FALSE),"")</f>
        <v/>
      </c>
      <c r="M915" s="65"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3">
      <c r="A916" s="24"/>
      <c r="B916" s="26"/>
      <c r="C916" s="24"/>
      <c r="D916" s="24"/>
      <c r="E916" s="24"/>
      <c r="F916" s="68"/>
      <c r="G916" s="68"/>
      <c r="H916" s="24"/>
      <c r="I916" s="65" t="str">
        <f>LEFT(Tabel1[[#This Row],[Ruumi tüüp (TALO Tüüpruumide nimestik)]],2)</f>
        <v/>
      </c>
      <c r="J916" s="25"/>
      <c r="K916" s="24"/>
      <c r="L916" s="65" t="str">
        <f>IFERROR(VLOOKUP(Tabel1[[#This Row],[Üürnik]],'Lepingu lisa'!$AW$3:$AX$22,2,FALSE),"")</f>
        <v/>
      </c>
      <c r="M916" s="65"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3">
      <c r="A917" s="24"/>
      <c r="B917" s="26"/>
      <c r="C917" s="24"/>
      <c r="D917" s="24"/>
      <c r="E917" s="24"/>
      <c r="F917" s="68"/>
      <c r="G917" s="68"/>
      <c r="H917" s="24"/>
      <c r="I917" s="65" t="str">
        <f>LEFT(Tabel1[[#This Row],[Ruumi tüüp (TALO Tüüpruumide nimestik)]],2)</f>
        <v/>
      </c>
      <c r="J917" s="25"/>
      <c r="K917" s="24"/>
      <c r="L917" s="65" t="str">
        <f>IFERROR(VLOOKUP(Tabel1[[#This Row],[Üürnik]],'Lepingu lisa'!$AW$3:$AX$22,2,FALSE),"")</f>
        <v/>
      </c>
      <c r="M917" s="65"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3">
      <c r="A918" s="24"/>
      <c r="B918" s="26"/>
      <c r="C918" s="24"/>
      <c r="D918" s="24"/>
      <c r="E918" s="24"/>
      <c r="F918" s="68"/>
      <c r="G918" s="68"/>
      <c r="H918" s="24"/>
      <c r="I918" s="65" t="str">
        <f>LEFT(Tabel1[[#This Row],[Ruumi tüüp (TALO Tüüpruumide nimestik)]],2)</f>
        <v/>
      </c>
      <c r="J918" s="25"/>
      <c r="K918" s="24"/>
      <c r="L918" s="65" t="str">
        <f>IFERROR(VLOOKUP(Tabel1[[#This Row],[Üürnik]],'Lepingu lisa'!$AW$3:$AX$22,2,FALSE),"")</f>
        <v/>
      </c>
      <c r="M918" s="65"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3">
      <c r="A919" s="24"/>
      <c r="B919" s="26"/>
      <c r="C919" s="24"/>
      <c r="D919" s="24"/>
      <c r="E919" s="24"/>
      <c r="F919" s="68"/>
      <c r="G919" s="68"/>
      <c r="H919" s="24"/>
      <c r="I919" s="65" t="str">
        <f>LEFT(Tabel1[[#This Row],[Ruumi tüüp (TALO Tüüpruumide nimestik)]],2)</f>
        <v/>
      </c>
      <c r="J919" s="25"/>
      <c r="K919" s="24"/>
      <c r="L919" s="65" t="str">
        <f>IFERROR(VLOOKUP(Tabel1[[#This Row],[Üürnik]],'Lepingu lisa'!$AW$3:$AX$22,2,FALSE),"")</f>
        <v/>
      </c>
      <c r="M919" s="65"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3">
      <c r="A920" s="24"/>
      <c r="B920" s="26"/>
      <c r="C920" s="24"/>
      <c r="D920" s="24"/>
      <c r="E920" s="24"/>
      <c r="F920" s="68"/>
      <c r="G920" s="68"/>
      <c r="H920" s="24"/>
      <c r="I920" s="65" t="str">
        <f>LEFT(Tabel1[[#This Row],[Ruumi tüüp (TALO Tüüpruumide nimestik)]],2)</f>
        <v/>
      </c>
      <c r="J920" s="25"/>
      <c r="K920" s="24"/>
      <c r="L920" s="65" t="str">
        <f>IFERROR(VLOOKUP(Tabel1[[#This Row],[Üürnik]],'Lepingu lisa'!$AW$3:$AX$22,2,FALSE),"")</f>
        <v/>
      </c>
      <c r="M920" s="65"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3">
      <c r="A921" s="24"/>
      <c r="B921" s="26"/>
      <c r="C921" s="24"/>
      <c r="D921" s="24"/>
      <c r="E921" s="24"/>
      <c r="F921" s="68"/>
      <c r="G921" s="68"/>
      <c r="H921" s="24"/>
      <c r="I921" s="65" t="str">
        <f>LEFT(Tabel1[[#This Row],[Ruumi tüüp (TALO Tüüpruumide nimestik)]],2)</f>
        <v/>
      </c>
      <c r="J921" s="25"/>
      <c r="K921" s="24"/>
      <c r="L921" s="65" t="str">
        <f>IFERROR(VLOOKUP(Tabel1[[#This Row],[Üürnik]],'Lepingu lisa'!$AW$3:$AX$22,2,FALSE),"")</f>
        <v/>
      </c>
      <c r="M921" s="65"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3">
      <c r="A922" s="24"/>
      <c r="B922" s="26"/>
      <c r="C922" s="24"/>
      <c r="D922" s="24"/>
      <c r="E922" s="24"/>
      <c r="F922" s="68"/>
      <c r="G922" s="68"/>
      <c r="H922" s="24"/>
      <c r="I922" s="65" t="str">
        <f>LEFT(Tabel1[[#This Row],[Ruumi tüüp (TALO Tüüpruumide nimestik)]],2)</f>
        <v/>
      </c>
      <c r="J922" s="25"/>
      <c r="K922" s="24"/>
      <c r="L922" s="65" t="str">
        <f>IFERROR(VLOOKUP(Tabel1[[#This Row],[Üürnik]],'Lepingu lisa'!$AW$3:$AX$22,2,FALSE),"")</f>
        <v/>
      </c>
      <c r="M922" s="65"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3">
      <c r="A923" s="24"/>
      <c r="B923" s="26"/>
      <c r="C923" s="24"/>
      <c r="D923" s="24"/>
      <c r="E923" s="24"/>
      <c r="F923" s="68"/>
      <c r="G923" s="68"/>
      <c r="H923" s="24"/>
      <c r="I923" s="65" t="str">
        <f>LEFT(Tabel1[[#This Row],[Ruumi tüüp (TALO Tüüpruumide nimestik)]],2)</f>
        <v/>
      </c>
      <c r="J923" s="25"/>
      <c r="K923" s="24"/>
      <c r="L923" s="65" t="str">
        <f>IFERROR(VLOOKUP(Tabel1[[#This Row],[Üürnik]],'Lepingu lisa'!$AW$3:$AX$22,2,FALSE),"")</f>
        <v/>
      </c>
      <c r="M923" s="65"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3">
      <c r="A924" s="24"/>
      <c r="B924" s="26"/>
      <c r="C924" s="24"/>
      <c r="D924" s="24"/>
      <c r="E924" s="24"/>
      <c r="F924" s="68"/>
      <c r="G924" s="68"/>
      <c r="H924" s="24"/>
      <c r="I924" s="65" t="str">
        <f>LEFT(Tabel1[[#This Row],[Ruumi tüüp (TALO Tüüpruumide nimestik)]],2)</f>
        <v/>
      </c>
      <c r="J924" s="25"/>
      <c r="K924" s="24"/>
      <c r="L924" s="65" t="str">
        <f>IFERROR(VLOOKUP(Tabel1[[#This Row],[Üürnik]],'Lepingu lisa'!$AW$3:$AX$22,2,FALSE),"")</f>
        <v/>
      </c>
      <c r="M924" s="65"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3">
      <c r="A925" s="24"/>
      <c r="B925" s="26"/>
      <c r="C925" s="24"/>
      <c r="D925" s="24"/>
      <c r="E925" s="24"/>
      <c r="F925" s="68"/>
      <c r="G925" s="68"/>
      <c r="H925" s="24"/>
      <c r="I925" s="65" t="str">
        <f>LEFT(Tabel1[[#This Row],[Ruumi tüüp (TALO Tüüpruumide nimestik)]],2)</f>
        <v/>
      </c>
      <c r="J925" s="25"/>
      <c r="K925" s="24"/>
      <c r="L925" s="65" t="str">
        <f>IFERROR(VLOOKUP(Tabel1[[#This Row],[Üürnik]],'Lepingu lisa'!$AW$3:$AX$22,2,FALSE),"")</f>
        <v/>
      </c>
      <c r="M925" s="65"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3">
      <c r="A926" s="24"/>
      <c r="B926" s="26"/>
      <c r="C926" s="24"/>
      <c r="D926" s="24"/>
      <c r="E926" s="24"/>
      <c r="F926" s="68"/>
      <c r="G926" s="68"/>
      <c r="H926" s="24"/>
      <c r="I926" s="65" t="str">
        <f>LEFT(Tabel1[[#This Row],[Ruumi tüüp (TALO Tüüpruumide nimestik)]],2)</f>
        <v/>
      </c>
      <c r="J926" s="25"/>
      <c r="K926" s="24"/>
      <c r="L926" s="65" t="str">
        <f>IFERROR(VLOOKUP(Tabel1[[#This Row],[Üürnik]],'Lepingu lisa'!$AW$3:$AX$22,2,FALSE),"")</f>
        <v/>
      </c>
      <c r="M926" s="65"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3">
      <c r="A927" s="24"/>
      <c r="B927" s="26"/>
      <c r="C927" s="24"/>
      <c r="D927" s="24"/>
      <c r="E927" s="24"/>
      <c r="F927" s="68"/>
      <c r="G927" s="68"/>
      <c r="H927" s="24"/>
      <c r="I927" s="65" t="str">
        <f>LEFT(Tabel1[[#This Row],[Ruumi tüüp (TALO Tüüpruumide nimestik)]],2)</f>
        <v/>
      </c>
      <c r="J927" s="25"/>
      <c r="K927" s="24"/>
      <c r="L927" s="65" t="str">
        <f>IFERROR(VLOOKUP(Tabel1[[#This Row],[Üürnik]],'Lepingu lisa'!$AW$3:$AX$22,2,FALSE),"")</f>
        <v/>
      </c>
      <c r="M927" s="65"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3">
      <c r="A928" s="24"/>
      <c r="B928" s="26"/>
      <c r="C928" s="24"/>
      <c r="D928" s="24"/>
      <c r="E928" s="24"/>
      <c r="F928" s="68"/>
      <c r="G928" s="68"/>
      <c r="H928" s="24"/>
      <c r="I928" s="65" t="str">
        <f>LEFT(Tabel1[[#This Row],[Ruumi tüüp (TALO Tüüpruumide nimestik)]],2)</f>
        <v/>
      </c>
      <c r="J928" s="25"/>
      <c r="K928" s="24"/>
      <c r="L928" s="65" t="str">
        <f>IFERROR(VLOOKUP(Tabel1[[#This Row],[Üürnik]],'Lepingu lisa'!$AW$3:$AX$22,2,FALSE),"")</f>
        <v/>
      </c>
      <c r="M928" s="65"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3">
      <c r="A929" s="24"/>
      <c r="B929" s="26"/>
      <c r="C929" s="24"/>
      <c r="D929" s="24"/>
      <c r="E929" s="24"/>
      <c r="F929" s="68"/>
      <c r="G929" s="68"/>
      <c r="H929" s="24"/>
      <c r="I929" s="65" t="str">
        <f>LEFT(Tabel1[[#This Row],[Ruumi tüüp (TALO Tüüpruumide nimestik)]],2)</f>
        <v/>
      </c>
      <c r="J929" s="25"/>
      <c r="K929" s="24"/>
      <c r="L929" s="65" t="str">
        <f>IFERROR(VLOOKUP(Tabel1[[#This Row],[Üürnik]],'Lepingu lisa'!$AW$3:$AX$22,2,FALSE),"")</f>
        <v/>
      </c>
      <c r="M929" s="65"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3">
      <c r="A930" s="24"/>
      <c r="B930" s="26"/>
      <c r="C930" s="24"/>
      <c r="D930" s="24"/>
      <c r="E930" s="24"/>
      <c r="F930" s="68"/>
      <c r="G930" s="68"/>
      <c r="H930" s="24"/>
      <c r="I930" s="65" t="str">
        <f>LEFT(Tabel1[[#This Row],[Ruumi tüüp (TALO Tüüpruumide nimestik)]],2)</f>
        <v/>
      </c>
      <c r="J930" s="25"/>
      <c r="K930" s="24"/>
      <c r="L930" s="65" t="str">
        <f>IFERROR(VLOOKUP(Tabel1[[#This Row],[Üürnik]],'Lepingu lisa'!$AW$3:$AX$22,2,FALSE),"")</f>
        <v/>
      </c>
      <c r="M930" s="65"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3">
      <c r="A931" s="24"/>
      <c r="B931" s="26"/>
      <c r="C931" s="24"/>
      <c r="D931" s="24"/>
      <c r="E931" s="24"/>
      <c r="F931" s="68"/>
      <c r="G931" s="68"/>
      <c r="H931" s="24"/>
      <c r="I931" s="65" t="str">
        <f>LEFT(Tabel1[[#This Row],[Ruumi tüüp (TALO Tüüpruumide nimestik)]],2)</f>
        <v/>
      </c>
      <c r="J931" s="25"/>
      <c r="K931" s="24"/>
      <c r="L931" s="65" t="str">
        <f>IFERROR(VLOOKUP(Tabel1[[#This Row],[Üürnik]],'Lepingu lisa'!$AW$3:$AX$22,2,FALSE),"")</f>
        <v/>
      </c>
      <c r="M931" s="65"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3">
      <c r="A932" s="24"/>
      <c r="B932" s="26"/>
      <c r="C932" s="24"/>
      <c r="D932" s="24"/>
      <c r="E932" s="24"/>
      <c r="F932" s="68"/>
      <c r="G932" s="68"/>
      <c r="H932" s="24"/>
      <c r="I932" s="65" t="str">
        <f>LEFT(Tabel1[[#This Row],[Ruumi tüüp (TALO Tüüpruumide nimestik)]],2)</f>
        <v/>
      </c>
      <c r="J932" s="25"/>
      <c r="K932" s="24"/>
      <c r="L932" s="65" t="str">
        <f>IFERROR(VLOOKUP(Tabel1[[#This Row],[Üürnik]],'Lepingu lisa'!$AW$3:$AX$22,2,FALSE),"")</f>
        <v/>
      </c>
      <c r="M932" s="65"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3">
      <c r="A933" s="24"/>
      <c r="B933" s="26"/>
      <c r="C933" s="24"/>
      <c r="D933" s="24"/>
      <c r="E933" s="24"/>
      <c r="F933" s="68"/>
      <c r="G933" s="68"/>
      <c r="H933" s="24"/>
      <c r="I933" s="65" t="str">
        <f>LEFT(Tabel1[[#This Row],[Ruumi tüüp (TALO Tüüpruumide nimestik)]],2)</f>
        <v/>
      </c>
      <c r="J933" s="25"/>
      <c r="K933" s="24"/>
      <c r="L933" s="65" t="str">
        <f>IFERROR(VLOOKUP(Tabel1[[#This Row],[Üürnik]],'Lepingu lisa'!$AW$3:$AX$22,2,FALSE),"")</f>
        <v/>
      </c>
      <c r="M933" s="65"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3">
      <c r="A934" s="24"/>
      <c r="B934" s="26"/>
      <c r="C934" s="24"/>
      <c r="D934" s="24"/>
      <c r="E934" s="24"/>
      <c r="F934" s="68"/>
      <c r="G934" s="68"/>
      <c r="H934" s="24"/>
      <c r="I934" s="65" t="str">
        <f>LEFT(Tabel1[[#This Row],[Ruumi tüüp (TALO Tüüpruumide nimestik)]],2)</f>
        <v/>
      </c>
      <c r="J934" s="25"/>
      <c r="K934" s="24"/>
      <c r="L934" s="65" t="str">
        <f>IFERROR(VLOOKUP(Tabel1[[#This Row],[Üürnik]],'Lepingu lisa'!$AW$3:$AX$22,2,FALSE),"")</f>
        <v/>
      </c>
      <c r="M934" s="65"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3">
      <c r="A935" s="24"/>
      <c r="B935" s="26"/>
      <c r="C935" s="24"/>
      <c r="D935" s="24"/>
      <c r="E935" s="24"/>
      <c r="F935" s="68"/>
      <c r="G935" s="68"/>
      <c r="H935" s="24"/>
      <c r="I935" s="65" t="str">
        <f>LEFT(Tabel1[[#This Row],[Ruumi tüüp (TALO Tüüpruumide nimestik)]],2)</f>
        <v/>
      </c>
      <c r="J935" s="25"/>
      <c r="K935" s="24"/>
      <c r="L935" s="65" t="str">
        <f>IFERROR(VLOOKUP(Tabel1[[#This Row],[Üürnik]],'Lepingu lisa'!$AW$3:$AX$22,2,FALSE),"")</f>
        <v/>
      </c>
      <c r="M935" s="65"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3">
      <c r="A936" s="24"/>
      <c r="B936" s="26"/>
      <c r="C936" s="24"/>
      <c r="D936" s="24"/>
      <c r="E936" s="24"/>
      <c r="F936" s="68"/>
      <c r="G936" s="68"/>
      <c r="H936" s="24"/>
      <c r="I936" s="65" t="str">
        <f>LEFT(Tabel1[[#This Row],[Ruumi tüüp (TALO Tüüpruumide nimestik)]],2)</f>
        <v/>
      </c>
      <c r="J936" s="25"/>
      <c r="K936" s="24"/>
      <c r="L936" s="65" t="str">
        <f>IFERROR(VLOOKUP(Tabel1[[#This Row],[Üürnik]],'Lepingu lisa'!$AW$3:$AX$22,2,FALSE),"")</f>
        <v/>
      </c>
      <c r="M936" s="65"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3">
      <c r="A937" s="24"/>
      <c r="B937" s="26"/>
      <c r="C937" s="24"/>
      <c r="D937" s="24"/>
      <c r="E937" s="24"/>
      <c r="F937" s="68"/>
      <c r="G937" s="68"/>
      <c r="H937" s="24"/>
      <c r="I937" s="65" t="str">
        <f>LEFT(Tabel1[[#This Row],[Ruumi tüüp (TALO Tüüpruumide nimestik)]],2)</f>
        <v/>
      </c>
      <c r="J937" s="25"/>
      <c r="K937" s="24"/>
      <c r="L937" s="65" t="str">
        <f>IFERROR(VLOOKUP(Tabel1[[#This Row],[Üürnik]],'Lepingu lisa'!$AW$3:$AX$22,2,FALSE),"")</f>
        <v/>
      </c>
      <c r="M937" s="65"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3">
      <c r="A938" s="24"/>
      <c r="B938" s="26"/>
      <c r="C938" s="24"/>
      <c r="D938" s="24"/>
      <c r="E938" s="24"/>
      <c r="F938" s="68"/>
      <c r="G938" s="68"/>
      <c r="H938" s="24"/>
      <c r="I938" s="65" t="str">
        <f>LEFT(Tabel1[[#This Row],[Ruumi tüüp (TALO Tüüpruumide nimestik)]],2)</f>
        <v/>
      </c>
      <c r="J938" s="25"/>
      <c r="K938" s="24"/>
      <c r="L938" s="65" t="str">
        <f>IFERROR(VLOOKUP(Tabel1[[#This Row],[Üürnik]],'Lepingu lisa'!$AW$3:$AX$22,2,FALSE),"")</f>
        <v/>
      </c>
      <c r="M938" s="65"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3">
      <c r="A939" s="24"/>
      <c r="B939" s="26"/>
      <c r="C939" s="24"/>
      <c r="D939" s="24"/>
      <c r="E939" s="24"/>
      <c r="F939" s="68"/>
      <c r="G939" s="68"/>
      <c r="H939" s="24"/>
      <c r="I939" s="65" t="str">
        <f>LEFT(Tabel1[[#This Row],[Ruumi tüüp (TALO Tüüpruumide nimestik)]],2)</f>
        <v/>
      </c>
      <c r="J939" s="25"/>
      <c r="K939" s="24"/>
      <c r="L939" s="65" t="str">
        <f>IFERROR(VLOOKUP(Tabel1[[#This Row],[Üürnik]],'Lepingu lisa'!$AW$3:$AX$22,2,FALSE),"")</f>
        <v/>
      </c>
      <c r="M939" s="65"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3">
      <c r="A940" s="24"/>
      <c r="B940" s="26"/>
      <c r="C940" s="24"/>
      <c r="D940" s="24"/>
      <c r="E940" s="24"/>
      <c r="F940" s="68"/>
      <c r="G940" s="68"/>
      <c r="H940" s="24"/>
      <c r="I940" s="65" t="str">
        <f>LEFT(Tabel1[[#This Row],[Ruumi tüüp (TALO Tüüpruumide nimestik)]],2)</f>
        <v/>
      </c>
      <c r="J940" s="25"/>
      <c r="K940" s="24"/>
      <c r="L940" s="65" t="str">
        <f>IFERROR(VLOOKUP(Tabel1[[#This Row],[Üürnik]],'Lepingu lisa'!$AW$3:$AX$22,2,FALSE),"")</f>
        <v/>
      </c>
      <c r="M940" s="65"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3">
      <c r="A941" s="24"/>
      <c r="B941" s="26"/>
      <c r="C941" s="24"/>
      <c r="D941" s="24"/>
      <c r="E941" s="24"/>
      <c r="F941" s="68"/>
      <c r="G941" s="68"/>
      <c r="H941" s="24"/>
      <c r="I941" s="65" t="str">
        <f>LEFT(Tabel1[[#This Row],[Ruumi tüüp (TALO Tüüpruumide nimestik)]],2)</f>
        <v/>
      </c>
      <c r="J941" s="25"/>
      <c r="K941" s="24"/>
      <c r="L941" s="65" t="str">
        <f>IFERROR(VLOOKUP(Tabel1[[#This Row],[Üürnik]],'Lepingu lisa'!$AW$3:$AX$22,2,FALSE),"")</f>
        <v/>
      </c>
      <c r="M941" s="65"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3">
      <c r="A942" s="24"/>
      <c r="B942" s="26"/>
      <c r="C942" s="24"/>
      <c r="D942" s="24"/>
      <c r="E942" s="24"/>
      <c r="F942" s="68"/>
      <c r="G942" s="68"/>
      <c r="H942" s="24"/>
      <c r="I942" s="65" t="str">
        <f>LEFT(Tabel1[[#This Row],[Ruumi tüüp (TALO Tüüpruumide nimestik)]],2)</f>
        <v/>
      </c>
      <c r="J942" s="25"/>
      <c r="K942" s="24"/>
      <c r="L942" s="65" t="str">
        <f>IFERROR(VLOOKUP(Tabel1[[#This Row],[Üürnik]],'Lepingu lisa'!$AW$3:$AX$22,2,FALSE),"")</f>
        <v/>
      </c>
      <c r="M942" s="65"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3">
      <c r="A943" s="24"/>
      <c r="B943" s="26"/>
      <c r="C943" s="24"/>
      <c r="D943" s="24"/>
      <c r="E943" s="24"/>
      <c r="F943" s="68"/>
      <c r="G943" s="68"/>
      <c r="H943" s="24"/>
      <c r="I943" s="65" t="str">
        <f>LEFT(Tabel1[[#This Row],[Ruumi tüüp (TALO Tüüpruumide nimestik)]],2)</f>
        <v/>
      </c>
      <c r="J943" s="25"/>
      <c r="K943" s="24"/>
      <c r="L943" s="65" t="str">
        <f>IFERROR(VLOOKUP(Tabel1[[#This Row],[Üürnik]],'Lepingu lisa'!$AW$3:$AX$22,2,FALSE),"")</f>
        <v/>
      </c>
      <c r="M943" s="65"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3">
      <c r="A944" s="24"/>
      <c r="B944" s="26"/>
      <c r="C944" s="24"/>
      <c r="D944" s="24"/>
      <c r="E944" s="24"/>
      <c r="F944" s="68"/>
      <c r="G944" s="68"/>
      <c r="H944" s="24"/>
      <c r="I944" s="65" t="str">
        <f>LEFT(Tabel1[[#This Row],[Ruumi tüüp (TALO Tüüpruumide nimestik)]],2)</f>
        <v/>
      </c>
      <c r="J944" s="25"/>
      <c r="K944" s="24"/>
      <c r="L944" s="65" t="str">
        <f>IFERROR(VLOOKUP(Tabel1[[#This Row],[Üürnik]],'Lepingu lisa'!$AW$3:$AX$22,2,FALSE),"")</f>
        <v/>
      </c>
      <c r="M944" s="65"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3">
      <c r="A945" s="24"/>
      <c r="B945" s="26"/>
      <c r="C945" s="24"/>
      <c r="D945" s="24"/>
      <c r="E945" s="24"/>
      <c r="F945" s="68"/>
      <c r="G945" s="68"/>
      <c r="H945" s="24"/>
      <c r="I945" s="65" t="str">
        <f>LEFT(Tabel1[[#This Row],[Ruumi tüüp (TALO Tüüpruumide nimestik)]],2)</f>
        <v/>
      </c>
      <c r="J945" s="25"/>
      <c r="K945" s="24"/>
      <c r="L945" s="65" t="str">
        <f>IFERROR(VLOOKUP(Tabel1[[#This Row],[Üürnik]],'Lepingu lisa'!$AW$3:$AX$22,2,FALSE),"")</f>
        <v/>
      </c>
      <c r="M945" s="65"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3">
      <c r="A946" s="24"/>
      <c r="B946" s="26"/>
      <c r="C946" s="24"/>
      <c r="D946" s="24"/>
      <c r="E946" s="24"/>
      <c r="F946" s="68"/>
      <c r="G946" s="68"/>
      <c r="H946" s="24"/>
      <c r="I946" s="65" t="str">
        <f>LEFT(Tabel1[[#This Row],[Ruumi tüüp (TALO Tüüpruumide nimestik)]],2)</f>
        <v/>
      </c>
      <c r="J946" s="25"/>
      <c r="K946" s="24"/>
      <c r="L946" s="65" t="str">
        <f>IFERROR(VLOOKUP(Tabel1[[#This Row],[Üürnik]],'Lepingu lisa'!$AW$3:$AX$22,2,FALSE),"")</f>
        <v/>
      </c>
      <c r="M946" s="65"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3">
      <c r="A947" s="24"/>
      <c r="B947" s="26"/>
      <c r="C947" s="24"/>
      <c r="D947" s="24"/>
      <c r="E947" s="24"/>
      <c r="F947" s="68"/>
      <c r="G947" s="68"/>
      <c r="H947" s="24"/>
      <c r="I947" s="65" t="str">
        <f>LEFT(Tabel1[[#This Row],[Ruumi tüüp (TALO Tüüpruumide nimestik)]],2)</f>
        <v/>
      </c>
      <c r="J947" s="25"/>
      <c r="K947" s="24"/>
      <c r="L947" s="65" t="str">
        <f>IFERROR(VLOOKUP(Tabel1[[#This Row],[Üürnik]],'Lepingu lisa'!$AW$3:$AX$22,2,FALSE),"")</f>
        <v/>
      </c>
      <c r="M947" s="65"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3">
      <c r="A948" s="24"/>
      <c r="B948" s="26"/>
      <c r="C948" s="24"/>
      <c r="D948" s="24"/>
      <c r="E948" s="24"/>
      <c r="F948" s="68"/>
      <c r="G948" s="68"/>
      <c r="H948" s="24"/>
      <c r="I948" s="65" t="str">
        <f>LEFT(Tabel1[[#This Row],[Ruumi tüüp (TALO Tüüpruumide nimestik)]],2)</f>
        <v/>
      </c>
      <c r="J948" s="25"/>
      <c r="K948" s="24"/>
      <c r="L948" s="65" t="str">
        <f>IFERROR(VLOOKUP(Tabel1[[#This Row],[Üürnik]],'Lepingu lisa'!$AW$3:$AX$22,2,FALSE),"")</f>
        <v/>
      </c>
      <c r="M948" s="65"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3">
      <c r="A949" s="24"/>
      <c r="B949" s="26"/>
      <c r="C949" s="24"/>
      <c r="D949" s="24"/>
      <c r="E949" s="24"/>
      <c r="F949" s="68"/>
      <c r="G949" s="68"/>
      <c r="H949" s="24"/>
      <c r="I949" s="65" t="str">
        <f>LEFT(Tabel1[[#This Row],[Ruumi tüüp (TALO Tüüpruumide nimestik)]],2)</f>
        <v/>
      </c>
      <c r="J949" s="25"/>
      <c r="K949" s="24"/>
      <c r="L949" s="65" t="str">
        <f>IFERROR(VLOOKUP(Tabel1[[#This Row],[Üürnik]],'Lepingu lisa'!$AW$3:$AX$22,2,FALSE),"")</f>
        <v/>
      </c>
      <c r="M949" s="65"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3">
      <c r="A950" s="24"/>
      <c r="B950" s="26"/>
      <c r="C950" s="24"/>
      <c r="D950" s="24"/>
      <c r="E950" s="24"/>
      <c r="F950" s="68"/>
      <c r="G950" s="68"/>
      <c r="H950" s="24"/>
      <c r="I950" s="65" t="str">
        <f>LEFT(Tabel1[[#This Row],[Ruumi tüüp (TALO Tüüpruumide nimestik)]],2)</f>
        <v/>
      </c>
      <c r="J950" s="25"/>
      <c r="K950" s="24"/>
      <c r="L950" s="65" t="str">
        <f>IFERROR(VLOOKUP(Tabel1[[#This Row],[Üürnik]],'Lepingu lisa'!$AW$3:$AX$22,2,FALSE),"")</f>
        <v/>
      </c>
      <c r="M950" s="65"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3">
      <c r="A951" s="24"/>
      <c r="B951" s="26"/>
      <c r="C951" s="24"/>
      <c r="D951" s="24"/>
      <c r="E951" s="24"/>
      <c r="F951" s="68"/>
      <c r="G951" s="68"/>
      <c r="H951" s="24"/>
      <c r="I951" s="65" t="str">
        <f>LEFT(Tabel1[[#This Row],[Ruumi tüüp (TALO Tüüpruumide nimestik)]],2)</f>
        <v/>
      </c>
      <c r="J951" s="25"/>
      <c r="K951" s="24"/>
      <c r="L951" s="65" t="str">
        <f>IFERROR(VLOOKUP(Tabel1[[#This Row],[Üürnik]],'Lepingu lisa'!$AW$3:$AX$22,2,FALSE),"")</f>
        <v/>
      </c>
      <c r="M951" s="65"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3">
      <c r="A952" s="24"/>
      <c r="B952" s="26"/>
      <c r="C952" s="24"/>
      <c r="D952" s="24"/>
      <c r="E952" s="24"/>
      <c r="F952" s="68"/>
      <c r="G952" s="68"/>
      <c r="H952" s="24"/>
      <c r="I952" s="65" t="str">
        <f>LEFT(Tabel1[[#This Row],[Ruumi tüüp (TALO Tüüpruumide nimestik)]],2)</f>
        <v/>
      </c>
      <c r="J952" s="25"/>
      <c r="K952" s="24"/>
      <c r="L952" s="65" t="str">
        <f>IFERROR(VLOOKUP(Tabel1[[#This Row],[Üürnik]],'Lepingu lisa'!$AW$3:$AX$22,2,FALSE),"")</f>
        <v/>
      </c>
      <c r="M952" s="65"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3">
      <c r="A953" s="24"/>
      <c r="B953" s="26"/>
      <c r="C953" s="24"/>
      <c r="D953" s="24"/>
      <c r="E953" s="24"/>
      <c r="F953" s="68"/>
      <c r="G953" s="68"/>
      <c r="H953" s="24"/>
      <c r="I953" s="65" t="str">
        <f>LEFT(Tabel1[[#This Row],[Ruumi tüüp (TALO Tüüpruumide nimestik)]],2)</f>
        <v/>
      </c>
      <c r="J953" s="25"/>
      <c r="K953" s="24"/>
      <c r="L953" s="65" t="str">
        <f>IFERROR(VLOOKUP(Tabel1[[#This Row],[Üürnik]],'Lepingu lisa'!$AW$3:$AX$22,2,FALSE),"")</f>
        <v/>
      </c>
      <c r="M953" s="65"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3">
      <c r="A954" s="24"/>
      <c r="B954" s="26"/>
      <c r="C954" s="24"/>
      <c r="D954" s="24"/>
      <c r="E954" s="24"/>
      <c r="F954" s="68"/>
      <c r="G954" s="68"/>
      <c r="H954" s="24"/>
      <c r="I954" s="65" t="str">
        <f>LEFT(Tabel1[[#This Row],[Ruumi tüüp (TALO Tüüpruumide nimestik)]],2)</f>
        <v/>
      </c>
      <c r="J954" s="25"/>
      <c r="K954" s="24"/>
      <c r="L954" s="65" t="str">
        <f>IFERROR(VLOOKUP(Tabel1[[#This Row],[Üürnik]],'Lepingu lisa'!$AW$3:$AX$22,2,FALSE),"")</f>
        <v/>
      </c>
      <c r="M954" s="65"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3">
      <c r="A955" s="24"/>
      <c r="B955" s="26"/>
      <c r="C955" s="24"/>
      <c r="D955" s="24"/>
      <c r="E955" s="24"/>
      <c r="F955" s="68"/>
      <c r="G955" s="68"/>
      <c r="H955" s="24"/>
      <c r="I955" s="65" t="str">
        <f>LEFT(Tabel1[[#This Row],[Ruumi tüüp (TALO Tüüpruumide nimestik)]],2)</f>
        <v/>
      </c>
      <c r="J955" s="25"/>
      <c r="K955" s="24"/>
      <c r="L955" s="65" t="str">
        <f>IFERROR(VLOOKUP(Tabel1[[#This Row],[Üürnik]],'Lepingu lisa'!$AW$3:$AX$22,2,FALSE),"")</f>
        <v/>
      </c>
      <c r="M955" s="65"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3">
      <c r="A956" s="24"/>
      <c r="B956" s="26"/>
      <c r="C956" s="24"/>
      <c r="D956" s="24"/>
      <c r="E956" s="24"/>
      <c r="F956" s="68"/>
      <c r="G956" s="68"/>
      <c r="H956" s="24"/>
      <c r="I956" s="65" t="str">
        <f>LEFT(Tabel1[[#This Row],[Ruumi tüüp (TALO Tüüpruumide nimestik)]],2)</f>
        <v/>
      </c>
      <c r="J956" s="25"/>
      <c r="K956" s="24"/>
      <c r="L956" s="65" t="str">
        <f>IFERROR(VLOOKUP(Tabel1[[#This Row],[Üürnik]],'Lepingu lisa'!$AW$3:$AX$22,2,FALSE),"")</f>
        <v/>
      </c>
      <c r="M956" s="65"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3">
      <c r="A957" s="24"/>
      <c r="B957" s="26"/>
      <c r="C957" s="24"/>
      <c r="D957" s="24"/>
      <c r="E957" s="24"/>
      <c r="F957" s="68"/>
      <c r="G957" s="68"/>
      <c r="H957" s="24"/>
      <c r="I957" s="65" t="str">
        <f>LEFT(Tabel1[[#This Row],[Ruumi tüüp (TALO Tüüpruumide nimestik)]],2)</f>
        <v/>
      </c>
      <c r="J957" s="25"/>
      <c r="K957" s="24"/>
      <c r="L957" s="65" t="str">
        <f>IFERROR(VLOOKUP(Tabel1[[#This Row],[Üürnik]],'Lepingu lisa'!$AW$3:$AX$22,2,FALSE),"")</f>
        <v/>
      </c>
      <c r="M957" s="65"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3">
      <c r="A958" s="24"/>
      <c r="B958" s="26"/>
      <c r="C958" s="24"/>
      <c r="D958" s="24"/>
      <c r="E958" s="24"/>
      <c r="F958" s="68"/>
      <c r="G958" s="68"/>
      <c r="H958" s="24"/>
      <c r="I958" s="65" t="str">
        <f>LEFT(Tabel1[[#This Row],[Ruumi tüüp (TALO Tüüpruumide nimestik)]],2)</f>
        <v/>
      </c>
      <c r="J958" s="25"/>
      <c r="K958" s="24"/>
      <c r="L958" s="65" t="str">
        <f>IFERROR(VLOOKUP(Tabel1[[#This Row],[Üürnik]],'Lepingu lisa'!$AW$3:$AX$22,2,FALSE),"")</f>
        <v/>
      </c>
      <c r="M958" s="65"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3">
      <c r="A959" s="24"/>
      <c r="B959" s="26"/>
      <c r="C959" s="24"/>
      <c r="D959" s="24"/>
      <c r="E959" s="24"/>
      <c r="F959" s="68"/>
      <c r="G959" s="68"/>
      <c r="H959" s="24"/>
      <c r="I959" s="65" t="str">
        <f>LEFT(Tabel1[[#This Row],[Ruumi tüüp (TALO Tüüpruumide nimestik)]],2)</f>
        <v/>
      </c>
      <c r="J959" s="25"/>
      <c r="K959" s="24"/>
      <c r="L959" s="65" t="str">
        <f>IFERROR(VLOOKUP(Tabel1[[#This Row],[Üürnik]],'Lepingu lisa'!$AW$3:$AX$22,2,FALSE),"")</f>
        <v/>
      </c>
      <c r="M959" s="65"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3">
      <c r="A960" s="24"/>
      <c r="B960" s="26"/>
      <c r="C960" s="24"/>
      <c r="D960" s="24"/>
      <c r="E960" s="24"/>
      <c r="F960" s="68"/>
      <c r="G960" s="68"/>
      <c r="H960" s="24"/>
      <c r="I960" s="65" t="str">
        <f>LEFT(Tabel1[[#This Row],[Ruumi tüüp (TALO Tüüpruumide nimestik)]],2)</f>
        <v/>
      </c>
      <c r="J960" s="25"/>
      <c r="K960" s="24"/>
      <c r="L960" s="65" t="str">
        <f>IFERROR(VLOOKUP(Tabel1[[#This Row],[Üürnik]],'Lepingu lisa'!$AW$3:$AX$22,2,FALSE),"")</f>
        <v/>
      </c>
      <c r="M960" s="65"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3">
      <c r="A961" s="24"/>
      <c r="B961" s="26"/>
      <c r="C961" s="24"/>
      <c r="D961" s="24"/>
      <c r="E961" s="24"/>
      <c r="F961" s="68"/>
      <c r="G961" s="68"/>
      <c r="H961" s="24"/>
      <c r="I961" s="65" t="str">
        <f>LEFT(Tabel1[[#This Row],[Ruumi tüüp (TALO Tüüpruumide nimestik)]],2)</f>
        <v/>
      </c>
      <c r="J961" s="25"/>
      <c r="K961" s="24"/>
      <c r="L961" s="65" t="str">
        <f>IFERROR(VLOOKUP(Tabel1[[#This Row],[Üürnik]],'Lepingu lisa'!$AW$3:$AX$22,2,FALSE),"")</f>
        <v/>
      </c>
      <c r="M961" s="65"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3">
      <c r="A962" s="24"/>
      <c r="B962" s="26"/>
      <c r="C962" s="24"/>
      <c r="D962" s="24"/>
      <c r="E962" s="24"/>
      <c r="F962" s="68"/>
      <c r="G962" s="68"/>
      <c r="H962" s="24"/>
      <c r="I962" s="65" t="str">
        <f>LEFT(Tabel1[[#This Row],[Ruumi tüüp (TALO Tüüpruumide nimestik)]],2)</f>
        <v/>
      </c>
      <c r="J962" s="25"/>
      <c r="K962" s="24"/>
      <c r="L962" s="65" t="str">
        <f>IFERROR(VLOOKUP(Tabel1[[#This Row],[Üürnik]],'Lepingu lisa'!$AW$3:$AX$22,2,FALSE),"")</f>
        <v/>
      </c>
      <c r="M962" s="65"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3">
      <c r="A963" s="24"/>
      <c r="B963" s="26"/>
      <c r="C963" s="24"/>
      <c r="D963" s="24"/>
      <c r="E963" s="24"/>
      <c r="F963" s="68"/>
      <c r="G963" s="68"/>
      <c r="H963" s="24"/>
      <c r="I963" s="65" t="str">
        <f>LEFT(Tabel1[[#This Row],[Ruumi tüüp (TALO Tüüpruumide nimestik)]],2)</f>
        <v/>
      </c>
      <c r="J963" s="25"/>
      <c r="K963" s="24"/>
      <c r="L963" s="65" t="str">
        <f>IFERROR(VLOOKUP(Tabel1[[#This Row],[Üürnik]],'Lepingu lisa'!$AW$3:$AX$22,2,FALSE),"")</f>
        <v/>
      </c>
      <c r="M963" s="65"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3">
      <c r="A964" s="24"/>
      <c r="B964" s="26"/>
      <c r="C964" s="24"/>
      <c r="D964" s="24"/>
      <c r="E964" s="24"/>
      <c r="F964" s="68"/>
      <c r="G964" s="68"/>
      <c r="H964" s="24"/>
      <c r="I964" s="65" t="str">
        <f>LEFT(Tabel1[[#This Row],[Ruumi tüüp (TALO Tüüpruumide nimestik)]],2)</f>
        <v/>
      </c>
      <c r="J964" s="25"/>
      <c r="K964" s="24"/>
      <c r="L964" s="65" t="str">
        <f>IFERROR(VLOOKUP(Tabel1[[#This Row],[Üürnik]],'Lepingu lisa'!$AW$3:$AX$22,2,FALSE),"")</f>
        <v/>
      </c>
      <c r="M964" s="65"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3">
      <c r="A965" s="24"/>
      <c r="B965" s="26"/>
      <c r="C965" s="24"/>
      <c r="D965" s="24"/>
      <c r="E965" s="24"/>
      <c r="F965" s="68"/>
      <c r="G965" s="68"/>
      <c r="H965" s="24"/>
      <c r="I965" s="65" t="str">
        <f>LEFT(Tabel1[[#This Row],[Ruumi tüüp (TALO Tüüpruumide nimestik)]],2)</f>
        <v/>
      </c>
      <c r="J965" s="25"/>
      <c r="K965" s="24"/>
      <c r="L965" s="65" t="str">
        <f>IFERROR(VLOOKUP(Tabel1[[#This Row],[Üürnik]],'Lepingu lisa'!$AW$3:$AX$22,2,FALSE),"")</f>
        <v/>
      </c>
      <c r="M965" s="65"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3">
      <c r="A966" s="24"/>
      <c r="B966" s="26"/>
      <c r="C966" s="24"/>
      <c r="D966" s="24"/>
      <c r="E966" s="24"/>
      <c r="F966" s="68"/>
      <c r="G966" s="68"/>
      <c r="H966" s="24"/>
      <c r="I966" s="65" t="str">
        <f>LEFT(Tabel1[[#This Row],[Ruumi tüüp (TALO Tüüpruumide nimestik)]],2)</f>
        <v/>
      </c>
      <c r="J966" s="25"/>
      <c r="K966" s="24"/>
      <c r="L966" s="65" t="str">
        <f>IFERROR(VLOOKUP(Tabel1[[#This Row],[Üürnik]],'Lepingu lisa'!$AW$3:$AX$22,2,FALSE),"")</f>
        <v/>
      </c>
      <c r="M966" s="65"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3">
      <c r="A967" s="24"/>
      <c r="B967" s="26"/>
      <c r="C967" s="24"/>
      <c r="D967" s="24"/>
      <c r="E967" s="24"/>
      <c r="F967" s="68"/>
      <c r="G967" s="68"/>
      <c r="H967" s="24"/>
      <c r="I967" s="65" t="str">
        <f>LEFT(Tabel1[[#This Row],[Ruumi tüüp (TALO Tüüpruumide nimestik)]],2)</f>
        <v/>
      </c>
      <c r="J967" s="25"/>
      <c r="K967" s="24"/>
      <c r="L967" s="65" t="str">
        <f>IFERROR(VLOOKUP(Tabel1[[#This Row],[Üürnik]],'Lepingu lisa'!$AW$3:$AX$22,2,FALSE),"")</f>
        <v/>
      </c>
      <c r="M967" s="65"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3">
      <c r="A968" s="24"/>
      <c r="B968" s="26"/>
      <c r="C968" s="24"/>
      <c r="D968" s="24"/>
      <c r="E968" s="24"/>
      <c r="F968" s="68"/>
      <c r="G968" s="68"/>
      <c r="H968" s="24"/>
      <c r="I968" s="65" t="str">
        <f>LEFT(Tabel1[[#This Row],[Ruumi tüüp (TALO Tüüpruumide nimestik)]],2)</f>
        <v/>
      </c>
      <c r="J968" s="25"/>
      <c r="K968" s="24"/>
      <c r="L968" s="65" t="str">
        <f>IFERROR(VLOOKUP(Tabel1[[#This Row],[Üürnik]],'Lepingu lisa'!$AW$3:$AX$22,2,FALSE),"")</f>
        <v/>
      </c>
      <c r="M968" s="65"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3">
      <c r="A969" s="24"/>
      <c r="B969" s="26"/>
      <c r="C969" s="24"/>
      <c r="D969" s="24"/>
      <c r="E969" s="24"/>
      <c r="F969" s="68"/>
      <c r="G969" s="68"/>
      <c r="H969" s="24"/>
      <c r="I969" s="65" t="str">
        <f>LEFT(Tabel1[[#This Row],[Ruumi tüüp (TALO Tüüpruumide nimestik)]],2)</f>
        <v/>
      </c>
      <c r="J969" s="25"/>
      <c r="K969" s="24"/>
      <c r="L969" s="65" t="str">
        <f>IFERROR(VLOOKUP(Tabel1[[#This Row],[Üürnik]],'Lepingu lisa'!$AW$3:$AX$22,2,FALSE),"")</f>
        <v/>
      </c>
      <c r="M969" s="65"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3">
      <c r="A970" s="24"/>
      <c r="B970" s="26"/>
      <c r="C970" s="24"/>
      <c r="D970" s="24"/>
      <c r="E970" s="24"/>
      <c r="F970" s="68"/>
      <c r="G970" s="68"/>
      <c r="H970" s="24"/>
      <c r="I970" s="65" t="str">
        <f>LEFT(Tabel1[[#This Row],[Ruumi tüüp (TALO Tüüpruumide nimestik)]],2)</f>
        <v/>
      </c>
      <c r="J970" s="25"/>
      <c r="K970" s="24"/>
      <c r="L970" s="65" t="str">
        <f>IFERROR(VLOOKUP(Tabel1[[#This Row],[Üürnik]],'Lepingu lisa'!$AW$3:$AX$22,2,FALSE),"")</f>
        <v/>
      </c>
      <c r="M970" s="65"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3">
      <c r="A971" s="24"/>
      <c r="B971" s="26"/>
      <c r="C971" s="24"/>
      <c r="D971" s="24"/>
      <c r="E971" s="24"/>
      <c r="F971" s="68"/>
      <c r="G971" s="68"/>
      <c r="H971" s="24"/>
      <c r="I971" s="65" t="str">
        <f>LEFT(Tabel1[[#This Row],[Ruumi tüüp (TALO Tüüpruumide nimestik)]],2)</f>
        <v/>
      </c>
      <c r="J971" s="25"/>
      <c r="K971" s="24"/>
      <c r="L971" s="65" t="str">
        <f>IFERROR(VLOOKUP(Tabel1[[#This Row],[Üürnik]],'Lepingu lisa'!$AW$3:$AX$22,2,FALSE),"")</f>
        <v/>
      </c>
      <c r="M971" s="65"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3">
      <c r="A972" s="24"/>
      <c r="B972" s="26"/>
      <c r="C972" s="24"/>
      <c r="D972" s="24"/>
      <c r="E972" s="24"/>
      <c r="F972" s="68"/>
      <c r="G972" s="68"/>
      <c r="H972" s="24"/>
      <c r="I972" s="65" t="str">
        <f>LEFT(Tabel1[[#This Row],[Ruumi tüüp (TALO Tüüpruumide nimestik)]],2)</f>
        <v/>
      </c>
      <c r="J972" s="25"/>
      <c r="K972" s="24"/>
      <c r="L972" s="65" t="str">
        <f>IFERROR(VLOOKUP(Tabel1[[#This Row],[Üürnik]],'Lepingu lisa'!$AW$3:$AX$22,2,FALSE),"")</f>
        <v/>
      </c>
      <c r="M972" s="65"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3">
      <c r="A973" s="24"/>
      <c r="B973" s="26"/>
      <c r="C973" s="24"/>
      <c r="D973" s="24"/>
      <c r="E973" s="24"/>
      <c r="F973" s="68"/>
      <c r="G973" s="68"/>
      <c r="H973" s="24"/>
      <c r="I973" s="65" t="str">
        <f>LEFT(Tabel1[[#This Row],[Ruumi tüüp (TALO Tüüpruumide nimestik)]],2)</f>
        <v/>
      </c>
      <c r="J973" s="25"/>
      <c r="K973" s="24"/>
      <c r="L973" s="65" t="str">
        <f>IFERROR(VLOOKUP(Tabel1[[#This Row],[Üürnik]],'Lepingu lisa'!$AW$3:$AX$22,2,FALSE),"")</f>
        <v/>
      </c>
      <c r="M973" s="65"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3">
      <c r="A974" s="24"/>
      <c r="B974" s="26"/>
      <c r="C974" s="24"/>
      <c r="D974" s="24"/>
      <c r="E974" s="24"/>
      <c r="F974" s="68"/>
      <c r="G974" s="68"/>
      <c r="H974" s="24"/>
      <c r="I974" s="65" t="str">
        <f>LEFT(Tabel1[[#This Row],[Ruumi tüüp (TALO Tüüpruumide nimestik)]],2)</f>
        <v/>
      </c>
      <c r="J974" s="25"/>
      <c r="K974" s="24"/>
      <c r="L974" s="65" t="str">
        <f>IFERROR(VLOOKUP(Tabel1[[#This Row],[Üürnik]],'Lepingu lisa'!$AW$3:$AX$22,2,FALSE),"")</f>
        <v/>
      </c>
      <c r="M974" s="65"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3">
      <c r="A975" s="24"/>
      <c r="B975" s="26"/>
      <c r="C975" s="24"/>
      <c r="D975" s="24"/>
      <c r="E975" s="24"/>
      <c r="F975" s="68"/>
      <c r="G975" s="68"/>
      <c r="H975" s="24"/>
      <c r="I975" s="65" t="str">
        <f>LEFT(Tabel1[[#This Row],[Ruumi tüüp (TALO Tüüpruumide nimestik)]],2)</f>
        <v/>
      </c>
      <c r="J975" s="25"/>
      <c r="K975" s="24"/>
      <c r="L975" s="65" t="str">
        <f>IFERROR(VLOOKUP(Tabel1[[#This Row],[Üürnik]],'Lepingu lisa'!$AW$3:$AX$22,2,FALSE),"")</f>
        <v/>
      </c>
      <c r="M975" s="65"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3">
      <c r="A976" s="24"/>
      <c r="B976" s="26"/>
      <c r="C976" s="24"/>
      <c r="D976" s="24"/>
      <c r="E976" s="24"/>
      <c r="F976" s="68"/>
      <c r="G976" s="68"/>
      <c r="H976" s="24"/>
      <c r="I976" s="65" t="str">
        <f>LEFT(Tabel1[[#This Row],[Ruumi tüüp (TALO Tüüpruumide nimestik)]],2)</f>
        <v/>
      </c>
      <c r="J976" s="25"/>
      <c r="K976" s="24"/>
      <c r="L976" s="65" t="str">
        <f>IFERROR(VLOOKUP(Tabel1[[#This Row],[Üürnik]],'Lepingu lisa'!$AW$3:$AX$22,2,FALSE),"")</f>
        <v/>
      </c>
      <c r="M976" s="65"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3">
      <c r="A977" s="24"/>
      <c r="B977" s="26"/>
      <c r="C977" s="24"/>
      <c r="D977" s="24"/>
      <c r="E977" s="24"/>
      <c r="F977" s="68"/>
      <c r="G977" s="68"/>
      <c r="H977" s="24"/>
      <c r="I977" s="65" t="str">
        <f>LEFT(Tabel1[[#This Row],[Ruumi tüüp (TALO Tüüpruumide nimestik)]],2)</f>
        <v/>
      </c>
      <c r="J977" s="25"/>
      <c r="K977" s="24"/>
      <c r="L977" s="65" t="str">
        <f>IFERROR(VLOOKUP(Tabel1[[#This Row],[Üürnik]],'Lepingu lisa'!$AW$3:$AX$22,2,FALSE),"")</f>
        <v/>
      </c>
      <c r="M977" s="65"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3">
      <c r="A978" s="24"/>
      <c r="B978" s="26"/>
      <c r="C978" s="24"/>
      <c r="D978" s="24"/>
      <c r="E978" s="24"/>
      <c r="F978" s="68"/>
      <c r="G978" s="68"/>
      <c r="H978" s="24"/>
      <c r="I978" s="65" t="str">
        <f>LEFT(Tabel1[[#This Row],[Ruumi tüüp (TALO Tüüpruumide nimestik)]],2)</f>
        <v/>
      </c>
      <c r="J978" s="25"/>
      <c r="K978" s="24"/>
      <c r="L978" s="65" t="str">
        <f>IFERROR(VLOOKUP(Tabel1[[#This Row],[Üürnik]],'Lepingu lisa'!$AW$3:$AX$22,2,FALSE),"")</f>
        <v/>
      </c>
      <c r="M978" s="65"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3">
      <c r="A979" s="24"/>
      <c r="B979" s="26"/>
      <c r="C979" s="24"/>
      <c r="D979" s="24"/>
      <c r="E979" s="24"/>
      <c r="F979" s="68"/>
      <c r="G979" s="68"/>
      <c r="H979" s="24"/>
      <c r="I979" s="65" t="str">
        <f>LEFT(Tabel1[[#This Row],[Ruumi tüüp (TALO Tüüpruumide nimestik)]],2)</f>
        <v/>
      </c>
      <c r="J979" s="25"/>
      <c r="K979" s="24"/>
      <c r="L979" s="65" t="str">
        <f>IFERROR(VLOOKUP(Tabel1[[#This Row],[Üürnik]],'Lepingu lisa'!$AW$3:$AX$22,2,FALSE),"")</f>
        <v/>
      </c>
      <c r="M979" s="65"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3">
      <c r="A980" s="24"/>
      <c r="B980" s="26"/>
      <c r="C980" s="24"/>
      <c r="D980" s="24"/>
      <c r="E980" s="24"/>
      <c r="F980" s="68"/>
      <c r="G980" s="68"/>
      <c r="H980" s="24"/>
      <c r="I980" s="65" t="str">
        <f>LEFT(Tabel1[[#This Row],[Ruumi tüüp (TALO Tüüpruumide nimestik)]],2)</f>
        <v/>
      </c>
      <c r="J980" s="25"/>
      <c r="K980" s="24"/>
      <c r="L980" s="65" t="str">
        <f>IFERROR(VLOOKUP(Tabel1[[#This Row],[Üürnik]],'Lepingu lisa'!$AW$3:$AX$22,2,FALSE),"")</f>
        <v/>
      </c>
      <c r="M980" s="65"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3">
      <c r="A981" s="24"/>
      <c r="B981" s="26"/>
      <c r="C981" s="24"/>
      <c r="D981" s="24"/>
      <c r="E981" s="24"/>
      <c r="F981" s="68"/>
      <c r="G981" s="68"/>
      <c r="H981" s="24"/>
      <c r="I981" s="65" t="str">
        <f>LEFT(Tabel1[[#This Row],[Ruumi tüüp (TALO Tüüpruumide nimestik)]],2)</f>
        <v/>
      </c>
      <c r="J981" s="25"/>
      <c r="K981" s="24"/>
      <c r="L981" s="65" t="str">
        <f>IFERROR(VLOOKUP(Tabel1[[#This Row],[Üürnik]],'Lepingu lisa'!$AW$3:$AX$22,2,FALSE),"")</f>
        <v/>
      </c>
      <c r="M981" s="65"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3">
      <c r="A982" s="24"/>
      <c r="B982" s="26"/>
      <c r="C982" s="24"/>
      <c r="D982" s="24"/>
      <c r="E982" s="24"/>
      <c r="F982" s="68"/>
      <c r="G982" s="68"/>
      <c r="H982" s="24"/>
      <c r="I982" s="65" t="str">
        <f>LEFT(Tabel1[[#This Row],[Ruumi tüüp (TALO Tüüpruumide nimestik)]],2)</f>
        <v/>
      </c>
      <c r="J982" s="25"/>
      <c r="K982" s="24"/>
      <c r="L982" s="65" t="str">
        <f>IFERROR(VLOOKUP(Tabel1[[#This Row],[Üürnik]],'Lepingu lisa'!$AW$3:$AX$22,2,FALSE),"")</f>
        <v/>
      </c>
      <c r="M982" s="65"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3">
      <c r="A983" s="24"/>
      <c r="B983" s="26"/>
      <c r="C983" s="24"/>
      <c r="D983" s="24"/>
      <c r="E983" s="24"/>
      <c r="F983" s="68"/>
      <c r="G983" s="68"/>
      <c r="H983" s="24"/>
      <c r="I983" s="65" t="str">
        <f>LEFT(Tabel1[[#This Row],[Ruumi tüüp (TALO Tüüpruumide nimestik)]],2)</f>
        <v/>
      </c>
      <c r="J983" s="25"/>
      <c r="K983" s="24"/>
      <c r="L983" s="65" t="str">
        <f>IFERROR(VLOOKUP(Tabel1[[#This Row],[Üürnik]],'Lepingu lisa'!$AW$3:$AX$22,2,FALSE),"")</f>
        <v/>
      </c>
      <c r="M983" s="65"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3">
      <c r="A984" s="24"/>
      <c r="B984" s="26"/>
      <c r="C984" s="24"/>
      <c r="D984" s="24"/>
      <c r="E984" s="24"/>
      <c r="F984" s="68"/>
      <c r="G984" s="68"/>
      <c r="H984" s="24"/>
      <c r="I984" s="65" t="str">
        <f>LEFT(Tabel1[[#This Row],[Ruumi tüüp (TALO Tüüpruumide nimestik)]],2)</f>
        <v/>
      </c>
      <c r="J984" s="25"/>
      <c r="K984" s="24"/>
      <c r="L984" s="65" t="str">
        <f>IFERROR(VLOOKUP(Tabel1[[#This Row],[Üürnik]],'Lepingu lisa'!$AW$3:$AX$22,2,FALSE),"")</f>
        <v/>
      </c>
      <c r="M984" s="65"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3">
      <c r="A985" s="24"/>
      <c r="B985" s="26"/>
      <c r="C985" s="24"/>
      <c r="D985" s="24"/>
      <c r="E985" s="24"/>
      <c r="F985" s="68"/>
      <c r="G985" s="68"/>
      <c r="H985" s="24"/>
      <c r="I985" s="65" t="str">
        <f>LEFT(Tabel1[[#This Row],[Ruumi tüüp (TALO Tüüpruumide nimestik)]],2)</f>
        <v/>
      </c>
      <c r="J985" s="25"/>
      <c r="K985" s="24"/>
      <c r="L985" s="65" t="str">
        <f>IFERROR(VLOOKUP(Tabel1[[#This Row],[Üürnik]],'Lepingu lisa'!$AW$3:$AX$22,2,FALSE),"")</f>
        <v/>
      </c>
      <c r="M985" s="65"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3">
      <c r="A986" s="24"/>
      <c r="B986" s="26"/>
      <c r="C986" s="24"/>
      <c r="D986" s="24"/>
      <c r="E986" s="24"/>
      <c r="F986" s="68"/>
      <c r="G986" s="68"/>
      <c r="H986" s="24"/>
      <c r="I986" s="65" t="str">
        <f>LEFT(Tabel1[[#This Row],[Ruumi tüüp (TALO Tüüpruumide nimestik)]],2)</f>
        <v/>
      </c>
      <c r="J986" s="25"/>
      <c r="K986" s="24"/>
      <c r="L986" s="65" t="str">
        <f>IFERROR(VLOOKUP(Tabel1[[#This Row],[Üürnik]],'Lepingu lisa'!$AW$3:$AX$22,2,FALSE),"")</f>
        <v/>
      </c>
      <c r="M986" s="65"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3">
      <c r="A987" s="24"/>
      <c r="B987" s="26"/>
      <c r="C987" s="24"/>
      <c r="D987" s="24"/>
      <c r="E987" s="24"/>
      <c r="F987" s="68"/>
      <c r="G987" s="68"/>
      <c r="H987" s="24"/>
      <c r="I987" s="65" t="str">
        <f>LEFT(Tabel1[[#This Row],[Ruumi tüüp (TALO Tüüpruumide nimestik)]],2)</f>
        <v/>
      </c>
      <c r="J987" s="25"/>
      <c r="K987" s="24"/>
      <c r="L987" s="65" t="str">
        <f>IFERROR(VLOOKUP(Tabel1[[#This Row],[Üürnik]],'Lepingu lisa'!$AW$3:$AX$22,2,FALSE),"")</f>
        <v/>
      </c>
      <c r="M987" s="65"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3">
      <c r="A988" s="24"/>
      <c r="B988" s="26"/>
      <c r="C988" s="24"/>
      <c r="D988" s="24"/>
      <c r="E988" s="24"/>
      <c r="F988" s="68"/>
      <c r="G988" s="68"/>
      <c r="H988" s="24"/>
      <c r="I988" s="65" t="str">
        <f>LEFT(Tabel1[[#This Row],[Ruumi tüüp (TALO Tüüpruumide nimestik)]],2)</f>
        <v/>
      </c>
      <c r="J988" s="25"/>
      <c r="K988" s="24"/>
      <c r="L988" s="65" t="str">
        <f>IFERROR(VLOOKUP(Tabel1[[#This Row],[Üürnik]],'Lepingu lisa'!$AW$3:$AX$22,2,FALSE),"")</f>
        <v/>
      </c>
      <c r="M988" s="65"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3">
      <c r="A989" s="24"/>
      <c r="B989" s="26"/>
      <c r="C989" s="24"/>
      <c r="D989" s="24"/>
      <c r="E989" s="24"/>
      <c r="F989" s="68"/>
      <c r="G989" s="68"/>
      <c r="H989" s="24"/>
      <c r="I989" s="65" t="str">
        <f>LEFT(Tabel1[[#This Row],[Ruumi tüüp (TALO Tüüpruumide nimestik)]],2)</f>
        <v/>
      </c>
      <c r="J989" s="25"/>
      <c r="K989" s="24"/>
      <c r="L989" s="65" t="str">
        <f>IFERROR(VLOOKUP(Tabel1[[#This Row],[Üürnik]],'Lepingu lisa'!$AW$3:$AX$22,2,FALSE),"")</f>
        <v/>
      </c>
      <c r="M989" s="65"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3">
      <c r="A990" s="24"/>
      <c r="B990" s="26"/>
      <c r="C990" s="24"/>
      <c r="D990" s="24"/>
      <c r="E990" s="24"/>
      <c r="F990" s="68"/>
      <c r="G990" s="68"/>
      <c r="H990" s="24"/>
      <c r="I990" s="65" t="str">
        <f>LEFT(Tabel1[[#This Row],[Ruumi tüüp (TALO Tüüpruumide nimestik)]],2)</f>
        <v/>
      </c>
      <c r="J990" s="25"/>
      <c r="K990" s="24"/>
      <c r="L990" s="65" t="str">
        <f>IFERROR(VLOOKUP(Tabel1[[#This Row],[Üürnik]],'Lepingu lisa'!$AW$3:$AX$22,2,FALSE),"")</f>
        <v/>
      </c>
      <c r="M990" s="65"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3">
      <c r="A991" s="24"/>
      <c r="B991" s="26"/>
      <c r="C991" s="24"/>
      <c r="D991" s="24"/>
      <c r="E991" s="24"/>
      <c r="F991" s="68"/>
      <c r="G991" s="68"/>
      <c r="H991" s="24"/>
      <c r="I991" s="65" t="str">
        <f>LEFT(Tabel1[[#This Row],[Ruumi tüüp (TALO Tüüpruumide nimestik)]],2)</f>
        <v/>
      </c>
      <c r="J991" s="25"/>
      <c r="K991" s="24"/>
      <c r="L991" s="65" t="str">
        <f>IFERROR(VLOOKUP(Tabel1[[#This Row],[Üürnik]],'Lepingu lisa'!$AW$3:$AX$22,2,FALSE),"")</f>
        <v/>
      </c>
      <c r="M991" s="65"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3">
      <c r="A992" s="24"/>
      <c r="B992" s="26"/>
      <c r="C992" s="24"/>
      <c r="D992" s="24"/>
      <c r="E992" s="24"/>
      <c r="F992" s="68"/>
      <c r="G992" s="68"/>
      <c r="H992" s="24"/>
      <c r="I992" s="65" t="str">
        <f>LEFT(Tabel1[[#This Row],[Ruumi tüüp (TALO Tüüpruumide nimestik)]],2)</f>
        <v/>
      </c>
      <c r="J992" s="25"/>
      <c r="K992" s="24"/>
      <c r="L992" s="65" t="str">
        <f>IFERROR(VLOOKUP(Tabel1[[#This Row],[Üürnik]],'Lepingu lisa'!$AW$3:$AX$22,2,FALSE),"")</f>
        <v/>
      </c>
      <c r="M992" s="65"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3">
      <c r="A993" s="24"/>
      <c r="B993" s="26"/>
      <c r="C993" s="24"/>
      <c r="D993" s="24"/>
      <c r="E993" s="24"/>
      <c r="F993" s="68"/>
      <c r="G993" s="68"/>
      <c r="H993" s="24"/>
      <c r="I993" s="65" t="str">
        <f>LEFT(Tabel1[[#This Row],[Ruumi tüüp (TALO Tüüpruumide nimestik)]],2)</f>
        <v/>
      </c>
      <c r="J993" s="25"/>
      <c r="K993" s="24"/>
      <c r="L993" s="65" t="str">
        <f>IFERROR(VLOOKUP(Tabel1[[#This Row],[Üürnik]],'Lepingu lisa'!$AW$3:$AX$22,2,FALSE),"")</f>
        <v/>
      </c>
      <c r="M993" s="65"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3">
      <c r="A994" s="24"/>
      <c r="B994" s="26"/>
      <c r="C994" s="24"/>
      <c r="D994" s="24"/>
      <c r="E994" s="24"/>
      <c r="F994" s="68"/>
      <c r="G994" s="68"/>
      <c r="H994" s="24"/>
      <c r="I994" s="65" t="str">
        <f>LEFT(Tabel1[[#This Row],[Ruumi tüüp (TALO Tüüpruumide nimestik)]],2)</f>
        <v/>
      </c>
      <c r="J994" s="25"/>
      <c r="K994" s="24"/>
      <c r="L994" s="65" t="str">
        <f>IFERROR(VLOOKUP(Tabel1[[#This Row],[Üürnik]],'Lepingu lisa'!$AW$3:$AX$22,2,FALSE),"")</f>
        <v/>
      </c>
      <c r="M994" s="65"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3">
      <c r="A995" s="24"/>
      <c r="B995" s="26"/>
      <c r="C995" s="24"/>
      <c r="D995" s="24"/>
      <c r="E995" s="24"/>
      <c r="F995" s="68"/>
      <c r="G995" s="68"/>
      <c r="H995" s="24"/>
      <c r="I995" s="65" t="str">
        <f>LEFT(Tabel1[[#This Row],[Ruumi tüüp (TALO Tüüpruumide nimestik)]],2)</f>
        <v/>
      </c>
      <c r="J995" s="25"/>
      <c r="K995" s="24"/>
      <c r="L995" s="65" t="str">
        <f>IFERROR(VLOOKUP(Tabel1[[#This Row],[Üürnik]],'Lepingu lisa'!$AW$3:$AX$22,2,FALSE),"")</f>
        <v/>
      </c>
      <c r="M995" s="65"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3">
      <c r="A996" s="24"/>
      <c r="B996" s="26"/>
      <c r="C996" s="24"/>
      <c r="D996" s="24"/>
      <c r="E996" s="24"/>
      <c r="F996" s="68"/>
      <c r="G996" s="68"/>
      <c r="H996" s="24"/>
      <c r="I996" s="65" t="str">
        <f>LEFT(Tabel1[[#This Row],[Ruumi tüüp (TALO Tüüpruumide nimestik)]],2)</f>
        <v/>
      </c>
      <c r="J996" s="25"/>
      <c r="K996" s="24"/>
      <c r="L996" s="65" t="str">
        <f>IFERROR(VLOOKUP(Tabel1[[#This Row],[Üürnik]],'Lepingu lisa'!$AW$3:$AX$22,2,FALSE),"")</f>
        <v/>
      </c>
      <c r="M996" s="65"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3">
      <c r="A997" s="24"/>
      <c r="B997" s="26"/>
      <c r="C997" s="24"/>
      <c r="D997" s="24"/>
      <c r="E997" s="24"/>
      <c r="F997" s="68"/>
      <c r="G997" s="68"/>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3">
      <c r="A998" s="24"/>
      <c r="B998" s="26"/>
      <c r="C998" s="24"/>
      <c r="D998" s="24"/>
      <c r="E998" s="24"/>
      <c r="F998" s="68"/>
      <c r="G998" s="68"/>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3">
      <c r="A999" s="24"/>
      <c r="B999" s="26"/>
      <c r="C999" s="24"/>
      <c r="D999" s="24"/>
      <c r="E999" s="24"/>
      <c r="F999" s="68"/>
      <c r="G999" s="68"/>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3">
      <c r="A1000" s="24"/>
      <c r="B1000" s="26"/>
      <c r="C1000" s="24"/>
      <c r="D1000" s="24"/>
      <c r="E1000" s="24"/>
      <c r="F1000" s="68"/>
      <c r="G1000" s="68"/>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3">
      <c r="A1001" s="24"/>
      <c r="B1001" s="26"/>
      <c r="C1001" s="24"/>
      <c r="D1001" s="24"/>
      <c r="E1001" s="24"/>
      <c r="F1001" s="68"/>
      <c r="G1001" s="68"/>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3">
      <c r="A1002" s="24"/>
      <c r="B1002" s="26"/>
      <c r="C1002" s="24"/>
      <c r="D1002" s="24"/>
      <c r="E1002" s="24"/>
      <c r="F1002" s="68"/>
      <c r="G1002" s="68"/>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3">
      <c r="A1003" s="24"/>
      <c r="B1003" s="26"/>
      <c r="C1003" s="24"/>
      <c r="D1003" s="24"/>
      <c r="E1003" s="24"/>
      <c r="F1003" s="68"/>
      <c r="G1003" s="68"/>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lgorithmName="SHA-512" hashValue="uDe1ziHChK0IshWBBlPoSiPfV66SKWF7eSiE8hlnqTRq4eQMBILKueOJcnfNVCNb7JCGO09IfHMMaYhc8MY7Dg==" saltValue="3uQap4ppRo5vm6MB+OuEzg==" spinCount="100000" sheet="1" autoFilter="0"/>
  <conditionalFormatting sqref="B4:C1003 F4:G1003">
    <cfRule type="expression" dxfId="63" priority="6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3" id="{CD0968A1-E37C-41D6-84FB-53375AB372A7}">
            <xm:f>AND($C4=Tabelid!J$4,$J4="")</xm:f>
            <x14:dxf>
              <fill>
                <patternFill>
                  <bgColor rgb="FFFFFFCC"/>
                </patternFill>
              </fill>
            </x14:dxf>
          </x14:cfRule>
          <xm:sqref>J4 J8 J10 J21:J25 J28 J35:J47 J50:J51 J54 J56 J62:J286 J288:J325 J329:J330 J332:J334 J336:J1003</xm:sqref>
        </x14:conditionalFormatting>
        <x14:conditionalFormatting xmlns:xm="http://schemas.microsoft.com/office/excel/2006/main">
          <x14:cfRule type="expression" priority="45" id="{A0716F3A-E2F5-4B35-9B95-355701E82439}">
            <xm:f>AND(NOT(OR(AND($J4=Tabelid!$L$6,NOT(O$3="")),AND($J4=Tabelid!$L$5,NOT(O$3=""),COUNTIFS($K:$K,O$3)&gt;0),AND($J4=Tabelid!$L$4,NOT(O$3=""),COUNTIFS($K$4:$K$1002,O$3,$A$4:$A$1002,$A4)&gt;0))),O4&lt;&gt;"")</xm:f>
            <x14:dxf>
              <fill>
                <patternFill>
                  <bgColor rgb="FFFF0000"/>
                </patternFill>
              </fill>
            </x14:dxf>
          </x14:cfRule>
          <x14:cfRule type="expression" priority="5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4" id="{EFA3CBD0-D1BE-4C85-8219-6E3201611DA3}">
            <xm:f>OR(AND($J4=Tabelid!$L$1,$K4=""),AND($J4&lt;&gt;Tabelid!$L$1,$K4&lt;&gt;""))</xm:f>
            <x14:dxf>
              <fill>
                <patternFill>
                  <bgColor rgb="FFFF0000"/>
                </patternFill>
              </fill>
            </x14:dxf>
          </x14:cfRule>
          <xm:sqref>K4 K8 K10 K21:K25 K28 K35:K47 K50:K51 K54 K56 K62:K286 K288:K325 K329:K330 K332:K334 K336:K1003</xm:sqref>
        </x14:conditionalFormatting>
        <x14:conditionalFormatting xmlns:xm="http://schemas.microsoft.com/office/excel/2006/main">
          <x14:cfRule type="expression" priority="64" id="{0B0F378A-590D-4ACF-90DF-93F654AF4588}">
            <xm:f>AND(ISERROR(MATCH(K4,'Lepingu lisa'!$AW$3:$AW$21,0)),NOT(K4=""))</xm:f>
            <x14:dxf>
              <fill>
                <patternFill>
                  <bgColor rgb="FFFF0000"/>
                </patternFill>
              </fill>
            </x14:dxf>
          </x14:cfRule>
          <xm:sqref>K4 K8 K10 K21:K25 K28 K35:K47 K50:K51 K54 K56 K62:K286 K288:K325 K329:K330 K332:K334 K336:K1003</xm:sqref>
        </x14:conditionalFormatting>
        <x14:conditionalFormatting xmlns:xm="http://schemas.microsoft.com/office/excel/2006/main">
          <x14:cfRule type="expression" priority="6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2"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41"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3"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9"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38"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40"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6"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35"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7"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3" id="{B9BE1FEC-FEBB-4645-A82F-8EE89259EB85}">
            <xm:f>AND($C9=Tabelid!J$4,$J9="")</xm:f>
            <x14:dxf>
              <fill>
                <patternFill>
                  <bgColor rgb="FFFFFFCC"/>
                </patternFill>
              </fill>
            </x14:dxf>
          </x14:cfRule>
          <xm:sqref>J9 J12 J26:J27 J29:J34 J48:J49 J52:J53 J55 J57:J61 J287 J326:J328 J331 J335</xm:sqref>
        </x14:conditionalFormatting>
        <x14:conditionalFormatting xmlns:xm="http://schemas.microsoft.com/office/excel/2006/main">
          <x14:cfRule type="expression" priority="32" id="{A5664B21-93A8-4BE1-92A0-67B8A19B30BF}">
            <xm:f>OR(AND($J9=Tabelid!$L$1,$K9=""),AND($J9&lt;&gt;Tabelid!$L$1,$K9&lt;&gt;""))</xm:f>
            <x14:dxf>
              <fill>
                <patternFill>
                  <bgColor rgb="FFFF0000"/>
                </patternFill>
              </fill>
            </x14:dxf>
          </x14:cfRule>
          <xm:sqref>K9 K12 K26:K27 K29:K34 K48:K49 K52:K53 K55 K57:K61 K287 K326:K328 K331 K335</xm:sqref>
        </x14:conditionalFormatting>
        <x14:conditionalFormatting xmlns:xm="http://schemas.microsoft.com/office/excel/2006/main">
          <x14:cfRule type="expression" priority="34" id="{3580D4C6-98FB-4FBB-A33D-DD35FE9ADF23}">
            <xm:f>AND(ISERROR(MATCH(K9,'Lepingu lisa'!$AW$3:$AW$21,0)),NOT(K9=""))</xm:f>
            <x14:dxf>
              <fill>
                <patternFill>
                  <bgColor rgb="FFFF0000"/>
                </patternFill>
              </fill>
            </x14:dxf>
          </x14:cfRule>
          <xm:sqref>K9 K12 K26:K27 K29:K34 K48:K49 K52:K53 K55 K57:K61 K287 K326:K328 K331 K335</xm:sqref>
        </x14:conditionalFormatting>
        <x14:conditionalFormatting xmlns:xm="http://schemas.microsoft.com/office/excel/2006/main">
          <x14:cfRule type="expression" priority="30"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29"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1"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4"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23"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5"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1"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20"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2"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8"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17"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19"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5"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14"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6"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2"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11"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3"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9"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8"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0"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6"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5"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7"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3"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2"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4" id="{6E25BFAF-7B6F-4672-964E-B797A2C1D75A}">
            <xm:f>AND(ISERROR(MATCH(K20,'Lepingu lisa'!$AW$3:$AW$21,0)),NOT(K20=""))</xm:f>
            <x14:dxf>
              <fill>
                <patternFill>
                  <bgColor rgb="FFFF0000"/>
                </patternFill>
              </fill>
            </x14:dxf>
          </x14:cfRule>
          <xm:sqref>K20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4" x14ac:dyDescent="0.3"/>
  <cols>
    <col min="1" max="1" width="42.6640625" style="2" customWidth="1"/>
    <col min="2" max="2" width="62.88671875" style="2" customWidth="1"/>
    <col min="3" max="3" width="34.5546875" bestFit="1" customWidth="1"/>
    <col min="4" max="4" width="74.5546875" bestFit="1" customWidth="1"/>
  </cols>
  <sheetData>
    <row r="1" spans="1:4" s="1" customFormat="1" x14ac:dyDescent="0.3">
      <c r="A1" s="55" t="s">
        <v>1</v>
      </c>
      <c r="B1" s="56" t="s">
        <v>195</v>
      </c>
      <c r="C1" s="57" t="s">
        <v>79</v>
      </c>
      <c r="D1" s="57" t="s">
        <v>196</v>
      </c>
    </row>
    <row r="2" spans="1:4" x14ac:dyDescent="0.3">
      <c r="A2" s="58" t="s">
        <v>110</v>
      </c>
      <c r="B2" s="58" t="s">
        <v>57</v>
      </c>
      <c r="C2" s="58" t="s">
        <v>165</v>
      </c>
      <c r="D2" s="58" t="str">
        <f>C2&amp;A2&amp;B2</f>
        <v>KORRUSE AVATUD NETOPINDRõdu98 Välisruumid</v>
      </c>
    </row>
    <row r="3" spans="1:4" x14ac:dyDescent="0.3">
      <c r="A3" s="58" t="s">
        <v>147</v>
      </c>
      <c r="B3" s="58" t="s">
        <v>57</v>
      </c>
      <c r="C3" s="58" t="s">
        <v>165</v>
      </c>
      <c r="D3" s="58" t="str">
        <f t="shared" ref="D3:D66" si="0">C3&amp;A3&amp;B3</f>
        <v>KORRUSE AVATUD NETOPINDTerrass98 Välisruumid</v>
      </c>
    </row>
    <row r="4" spans="1:4" x14ac:dyDescent="0.3">
      <c r="A4" s="58" t="s">
        <v>150</v>
      </c>
      <c r="B4" s="58" t="s">
        <v>57</v>
      </c>
      <c r="C4" s="58" t="s">
        <v>165</v>
      </c>
      <c r="D4" s="58" t="str">
        <f t="shared" si="0"/>
        <v>KORRUSE AVATUD NETOPINDVarjualune98 Välisruumid</v>
      </c>
    </row>
    <row r="5" spans="1:4" x14ac:dyDescent="0.3">
      <c r="A5" s="58" t="s">
        <v>198</v>
      </c>
      <c r="B5" s="58" t="s">
        <v>56</v>
      </c>
      <c r="C5" s="58" t="s">
        <v>197</v>
      </c>
      <c r="D5" s="58" t="str">
        <f t="shared" si="0"/>
        <v>TEHNOPINDAlajaam/Trafo/Jaotla97 Elektrotehnilised ruumid</v>
      </c>
    </row>
    <row r="6" spans="1:4" x14ac:dyDescent="0.3">
      <c r="A6" s="58" t="s">
        <v>126</v>
      </c>
      <c r="B6" s="58" t="s">
        <v>54</v>
      </c>
      <c r="C6" s="58" t="s">
        <v>197</v>
      </c>
      <c r="D6" s="58" t="str">
        <f t="shared" si="0"/>
        <v>TEHNOPINDBasseini tehniline ruum94 Kütte- ja veehooldusruumid</v>
      </c>
    </row>
    <row r="7" spans="1:4" x14ac:dyDescent="0.3">
      <c r="A7" s="58" t="s">
        <v>124</v>
      </c>
      <c r="B7" s="58" t="s">
        <v>54</v>
      </c>
      <c r="C7" s="58" t="s">
        <v>197</v>
      </c>
      <c r="D7" s="58" t="str">
        <f t="shared" si="0"/>
        <v>TEHNOPINDBoileriruum94 Kütte- ja veehooldusruumid</v>
      </c>
    </row>
    <row r="8" spans="1:4" x14ac:dyDescent="0.3">
      <c r="A8" s="58" t="s">
        <v>92</v>
      </c>
      <c r="B8" s="58" t="s">
        <v>56</v>
      </c>
      <c r="C8" s="58" t="s">
        <v>197</v>
      </c>
      <c r="D8" s="58" t="str">
        <f t="shared" si="0"/>
        <v>TEHNOPINDElektrikilp97 Elektrotehnilised ruumid</v>
      </c>
    </row>
    <row r="9" spans="1:4" x14ac:dyDescent="0.3">
      <c r="A9" s="58" t="s">
        <v>127</v>
      </c>
      <c r="B9" s="58" t="s">
        <v>54</v>
      </c>
      <c r="C9" s="58" t="s">
        <v>197</v>
      </c>
      <c r="D9" s="58" t="str">
        <f t="shared" si="0"/>
        <v>TEHNOPINDGaasiruum94 Kütte- ja veehooldusruumid</v>
      </c>
    </row>
    <row r="10" spans="1:4" x14ac:dyDescent="0.3">
      <c r="A10" s="58" t="s">
        <v>119</v>
      </c>
      <c r="B10" s="58" t="s">
        <v>56</v>
      </c>
      <c r="C10" s="58" t="s">
        <v>197</v>
      </c>
      <c r="D10" s="58" t="str">
        <f t="shared" si="0"/>
        <v>TEHNOPINDGeneraatoriruum97 Elektrotehnilised ruumid</v>
      </c>
    </row>
    <row r="11" spans="1:4" x14ac:dyDescent="0.3">
      <c r="A11" s="58" t="s">
        <v>120</v>
      </c>
      <c r="B11" s="58" t="s">
        <v>58</v>
      </c>
      <c r="C11" s="58" t="s">
        <v>197</v>
      </c>
      <c r="D11" s="58" t="str">
        <f t="shared" si="0"/>
        <v>TEHNOPINDHoolderuum99 Liigitamata liiklus- ja tehnoruumid</v>
      </c>
    </row>
    <row r="12" spans="1:4" x14ac:dyDescent="0.3">
      <c r="A12" s="58" t="s">
        <v>108</v>
      </c>
      <c r="B12" s="58" t="s">
        <v>54</v>
      </c>
      <c r="C12" s="58" t="s">
        <v>197</v>
      </c>
      <c r="D12" s="58" t="str">
        <f t="shared" si="0"/>
        <v>TEHNOPINDJahutusruum94 Kütte- ja veehooldusruumid</v>
      </c>
    </row>
    <row r="13" spans="1:4" x14ac:dyDescent="0.3">
      <c r="A13" s="58" t="s">
        <v>148</v>
      </c>
      <c r="B13" s="58" t="s">
        <v>54</v>
      </c>
      <c r="C13" s="58" t="s">
        <v>197</v>
      </c>
      <c r="D13" s="58" t="str">
        <f t="shared" si="0"/>
        <v>TEHNOPINDKatlaruum94 Kütte- ja veehooldusruumid</v>
      </c>
    </row>
    <row r="14" spans="1:4" x14ac:dyDescent="0.3">
      <c r="A14" s="58" t="s">
        <v>121</v>
      </c>
      <c r="B14" s="58" t="s">
        <v>58</v>
      </c>
      <c r="C14" s="58" t="s">
        <v>197</v>
      </c>
      <c r="D14" s="58" t="str">
        <f t="shared" si="0"/>
        <v>TEHNOPINDKütusehoidla99 Liigitamata liiklus- ja tehnoruumid</v>
      </c>
    </row>
    <row r="15" spans="1:4" x14ac:dyDescent="0.3">
      <c r="A15" s="58" t="s">
        <v>116</v>
      </c>
      <c r="B15" s="58" t="s">
        <v>56</v>
      </c>
      <c r="C15" s="58" t="s">
        <v>197</v>
      </c>
      <c r="D15" s="58" t="str">
        <f t="shared" si="0"/>
        <v>TEHNOPINDLifti masinaruum97 Elektrotehnilised ruumid</v>
      </c>
    </row>
    <row r="16" spans="1:4" x14ac:dyDescent="0.3">
      <c r="A16" s="58" t="s">
        <v>116</v>
      </c>
      <c r="B16" s="58" t="s">
        <v>58</v>
      </c>
      <c r="C16" s="58" t="s">
        <v>197</v>
      </c>
      <c r="D16" s="58" t="str">
        <f t="shared" si="0"/>
        <v>TEHNOPINDLifti masinaruum99 Liigitamata liiklus- ja tehnoruumid</v>
      </c>
    </row>
    <row r="17" spans="1:4" x14ac:dyDescent="0.3">
      <c r="A17" s="58" t="s">
        <v>136</v>
      </c>
      <c r="B17" s="58" t="s">
        <v>56</v>
      </c>
      <c r="C17" s="58" t="s">
        <v>197</v>
      </c>
      <c r="D17" s="58" t="str">
        <f t="shared" si="0"/>
        <v>TEHNOPINDPumpla97 Elektrotehnilised ruumid</v>
      </c>
    </row>
    <row r="18" spans="1:4" x14ac:dyDescent="0.3">
      <c r="A18" s="58" t="s">
        <v>136</v>
      </c>
      <c r="B18" s="58" t="s">
        <v>58</v>
      </c>
      <c r="C18" s="58" t="s">
        <v>197</v>
      </c>
      <c r="D18" s="58" t="str">
        <f t="shared" si="0"/>
        <v>TEHNOPINDPumpla99 Liigitamata liiklus- ja tehnoruumid</v>
      </c>
    </row>
    <row r="19" spans="1:4" x14ac:dyDescent="0.3">
      <c r="A19" s="58" t="s">
        <v>145</v>
      </c>
      <c r="B19" s="58" t="s">
        <v>54</v>
      </c>
      <c r="C19" s="58" t="s">
        <v>197</v>
      </c>
      <c r="D19" s="58" t="str">
        <f t="shared" si="0"/>
        <v>TEHNOPINDSamarõhukamber94 Kütte- ja veehooldusruumid</v>
      </c>
    </row>
    <row r="20" spans="1:4" x14ac:dyDescent="0.3">
      <c r="A20" s="58" t="s">
        <v>145</v>
      </c>
      <c r="B20" s="58" t="s">
        <v>58</v>
      </c>
      <c r="C20" s="58" t="s">
        <v>197</v>
      </c>
      <c r="D20" s="58" t="str">
        <f t="shared" si="0"/>
        <v>TEHNOPINDSamarõhukamber99 Liigitamata liiklus- ja tehnoruumid</v>
      </c>
    </row>
    <row r="21" spans="1:4" x14ac:dyDescent="0.3">
      <c r="A21" s="58" t="s">
        <v>199</v>
      </c>
      <c r="B21" s="58" t="s">
        <v>56</v>
      </c>
      <c r="C21" s="58" t="s">
        <v>197</v>
      </c>
      <c r="D21" s="58" t="str">
        <f t="shared" si="0"/>
        <v>TEHNOPINDSideruum/Nõrkvool97 Elektrotehnilised ruumid</v>
      </c>
    </row>
    <row r="22" spans="1:4" x14ac:dyDescent="0.3">
      <c r="A22" s="58" t="s">
        <v>199</v>
      </c>
      <c r="B22" s="58" t="s">
        <v>58</v>
      </c>
      <c r="C22" s="58" t="s">
        <v>197</v>
      </c>
      <c r="D22" s="58" t="str">
        <f t="shared" si="0"/>
        <v>TEHNOPINDSideruum/Nõrkvool99 Liigitamata liiklus- ja tehnoruumid</v>
      </c>
    </row>
    <row r="23" spans="1:4" x14ac:dyDescent="0.3">
      <c r="A23" s="58" t="s">
        <v>101</v>
      </c>
      <c r="B23" s="58" t="s">
        <v>54</v>
      </c>
      <c r="C23" s="58" t="s">
        <v>197</v>
      </c>
      <c r="D23" s="58" t="str">
        <f t="shared" si="0"/>
        <v>TEHNOPINDSoojasõlm94 Kütte- ja veehooldusruumid</v>
      </c>
    </row>
    <row r="24" spans="1:4" x14ac:dyDescent="0.3">
      <c r="A24" s="58" t="s">
        <v>200</v>
      </c>
      <c r="B24" s="58" t="s">
        <v>54</v>
      </c>
      <c r="C24" s="58" t="s">
        <v>197</v>
      </c>
      <c r="D24" s="58" t="str">
        <f t="shared" si="0"/>
        <v>TEHNOPINDSprinkler/Tuletõrje pump94 Kütte- ja veehooldusruumid</v>
      </c>
    </row>
    <row r="25" spans="1:4" x14ac:dyDescent="0.3">
      <c r="A25" s="58" t="s">
        <v>200</v>
      </c>
      <c r="B25" s="58" t="s">
        <v>58</v>
      </c>
      <c r="C25" s="58" t="s">
        <v>197</v>
      </c>
      <c r="D25" s="58" t="str">
        <f t="shared" si="0"/>
        <v>TEHNOPINDSprinkler/Tuletõrje pump99 Liigitamata liiklus- ja tehnoruumid</v>
      </c>
    </row>
    <row r="26" spans="1:4" x14ac:dyDescent="0.3">
      <c r="A26" s="58" t="s">
        <v>149</v>
      </c>
      <c r="B26" s="58" t="s">
        <v>56</v>
      </c>
      <c r="C26" s="58" t="s">
        <v>197</v>
      </c>
      <c r="D26" s="58" t="str">
        <f t="shared" si="0"/>
        <v>TEHNOPINDUPS-ruum97 Elektrotehnilised ruumid</v>
      </c>
    </row>
    <row r="27" spans="1:4" x14ac:dyDescent="0.3">
      <c r="A27" s="58" t="s">
        <v>149</v>
      </c>
      <c r="B27" s="58" t="s">
        <v>58</v>
      </c>
      <c r="C27" s="58" t="s">
        <v>197</v>
      </c>
      <c r="D27" s="58" t="str">
        <f t="shared" si="0"/>
        <v>TEHNOPINDUPS-ruum99 Liigitamata liiklus- ja tehnoruumid</v>
      </c>
    </row>
    <row r="28" spans="1:4" x14ac:dyDescent="0.3">
      <c r="A28" s="58" t="s">
        <v>114</v>
      </c>
      <c r="B28" s="58" t="s">
        <v>54</v>
      </c>
      <c r="C28" s="58" t="s">
        <v>197</v>
      </c>
      <c r="D28" s="58" t="str">
        <f t="shared" si="0"/>
        <v>TEHNOPINDVeemõõdusõlm94 Kütte- ja veehooldusruumid</v>
      </c>
    </row>
    <row r="29" spans="1:4" x14ac:dyDescent="0.3">
      <c r="A29" s="58" t="s">
        <v>91</v>
      </c>
      <c r="B29" s="58" t="s">
        <v>55</v>
      </c>
      <c r="C29" s="58" t="s">
        <v>197</v>
      </c>
      <c r="D29" s="58" t="str">
        <f t="shared" si="0"/>
        <v>TEHNOPINDVent ruum96 Ventilatsiooniruumid</v>
      </c>
    </row>
    <row r="30" spans="1:4" x14ac:dyDescent="0.3">
      <c r="A30" s="58" t="s">
        <v>123</v>
      </c>
      <c r="B30" s="58" t="s">
        <v>55</v>
      </c>
      <c r="C30" s="58" t="s">
        <v>197</v>
      </c>
      <c r="D30" s="58" t="str">
        <f t="shared" si="0"/>
        <v>TEHNOPINDÕhuvõtukamber96 Ventilatsiooniruumid</v>
      </c>
    </row>
    <row r="31" spans="1:4" x14ac:dyDescent="0.3">
      <c r="A31" s="58" t="s">
        <v>97</v>
      </c>
      <c r="B31" s="58" t="s">
        <v>53</v>
      </c>
      <c r="C31" s="58" t="s">
        <v>164</v>
      </c>
      <c r="D31" s="58" t="str">
        <f t="shared" si="0"/>
        <v>VERTIKAALSETE ÜHENDUSTEEDE PINDLift92 Vertikaalliiklusruumid</v>
      </c>
    </row>
    <row r="32" spans="1:4" x14ac:dyDescent="0.3">
      <c r="A32" s="58" t="s">
        <v>103</v>
      </c>
      <c r="B32" s="58" t="s">
        <v>53</v>
      </c>
      <c r="C32" s="58" t="s">
        <v>164</v>
      </c>
      <c r="D32" s="58" t="str">
        <f t="shared" si="0"/>
        <v>VERTIKAALSETE ÜHENDUSTEEDE PINDŠaht92 Vertikaalliiklusruumid</v>
      </c>
    </row>
    <row r="33" spans="1:4" x14ac:dyDescent="0.3">
      <c r="A33" s="58" t="s">
        <v>201</v>
      </c>
      <c r="B33" s="58" t="s">
        <v>53</v>
      </c>
      <c r="C33" s="58" t="s">
        <v>164</v>
      </c>
      <c r="D33" s="58" t="str">
        <f t="shared" si="0"/>
        <v>VERTIKAALSETE ÜHENDUSTEEDE PINDTrepp/Trepikoda92 Vertikaalliiklusruumid</v>
      </c>
    </row>
    <row r="34" spans="1:4" x14ac:dyDescent="0.3">
      <c r="A34" s="58" t="s">
        <v>203</v>
      </c>
      <c r="B34" s="58" t="s">
        <v>52</v>
      </c>
      <c r="C34" s="58" t="s">
        <v>202</v>
      </c>
      <c r="D34" s="58" t="str">
        <f t="shared" si="0"/>
        <v>ÜÜRITAV PINDAatrium/Fuajee91 Horisontaalliiklusruumid</v>
      </c>
    </row>
    <row r="35" spans="1:4" x14ac:dyDescent="0.3">
      <c r="A35" s="58" t="s">
        <v>85</v>
      </c>
      <c r="B35" s="58" t="s">
        <v>13</v>
      </c>
      <c r="C35" s="58" t="s">
        <v>202</v>
      </c>
      <c r="D35" s="58" t="str">
        <f t="shared" si="0"/>
        <v>ÜÜRITAV PINDAbiruum23 Äriruumide abiruumid</v>
      </c>
    </row>
    <row r="36" spans="1:4" x14ac:dyDescent="0.3">
      <c r="A36" s="58" t="s">
        <v>78</v>
      </c>
      <c r="B36" s="58" t="s">
        <v>30</v>
      </c>
      <c r="C36" s="58" t="s">
        <v>202</v>
      </c>
      <c r="D36" s="58" t="str">
        <f t="shared" si="0"/>
        <v>ÜÜRITAV PINDArhiiv53 Arhiivid</v>
      </c>
    </row>
    <row r="37" spans="1:4" x14ac:dyDescent="0.3">
      <c r="A37" s="58" t="s">
        <v>133</v>
      </c>
      <c r="B37" s="58" t="s">
        <v>16</v>
      </c>
      <c r="C37" s="58" t="s">
        <v>202</v>
      </c>
      <c r="D37" s="58" t="str">
        <f t="shared" si="0"/>
        <v>ÜÜRITAV PINDAuditoorium34 Auditooriumid</v>
      </c>
    </row>
    <row r="38" spans="1:4" x14ac:dyDescent="0.3">
      <c r="A38" s="58" t="s">
        <v>137</v>
      </c>
      <c r="B38" s="58" t="s">
        <v>47</v>
      </c>
      <c r="C38" s="58" t="s">
        <v>202</v>
      </c>
      <c r="D38" s="58" t="str">
        <f t="shared" si="0"/>
        <v>ÜÜRITAV PINDAutopesula85 Pesumaja</v>
      </c>
    </row>
    <row r="39" spans="1:4" x14ac:dyDescent="0.3">
      <c r="A39" s="58" t="s">
        <v>138</v>
      </c>
      <c r="B39" s="58" t="s">
        <v>27</v>
      </c>
      <c r="C39" s="58" t="s">
        <v>202</v>
      </c>
      <c r="D39" s="58" t="str">
        <f t="shared" si="0"/>
        <v>ÜÜRITAV PINDDesokamber49 Ruumigrupi liigitamata eriruumid</v>
      </c>
    </row>
    <row r="40" spans="1:4" x14ac:dyDescent="0.3">
      <c r="A40" s="58" t="s">
        <v>194</v>
      </c>
      <c r="B40" s="58" t="s">
        <v>30</v>
      </c>
      <c r="C40" s="58" t="s">
        <v>202</v>
      </c>
      <c r="D40" s="58" t="str">
        <f t="shared" si="0"/>
        <v>ÜÜRITAV PINDDokumendihoidla53 Arhiivid</v>
      </c>
    </row>
    <row r="41" spans="1:4" x14ac:dyDescent="0.3">
      <c r="A41" s="58" t="s">
        <v>194</v>
      </c>
      <c r="B41" s="58" t="s">
        <v>31</v>
      </c>
      <c r="C41" s="58" t="s">
        <v>202</v>
      </c>
      <c r="D41" s="58" t="str">
        <f t="shared" si="0"/>
        <v>ÜÜRITAV PINDDokumendihoidla59 Liigitamata hoiuruumid</v>
      </c>
    </row>
    <row r="42" spans="1:4" x14ac:dyDescent="0.3">
      <c r="A42" s="58" t="s">
        <v>93</v>
      </c>
      <c r="B42" s="58" t="s">
        <v>52</v>
      </c>
      <c r="C42" s="58" t="s">
        <v>202</v>
      </c>
      <c r="D42" s="58" t="str">
        <f t="shared" si="0"/>
        <v>ÜÜRITAV PINDEesruum91 Horisontaalliiklusruumid</v>
      </c>
    </row>
    <row r="43" spans="1:4" x14ac:dyDescent="0.3">
      <c r="A43" s="58" t="s">
        <v>82</v>
      </c>
      <c r="B43" s="58" t="s">
        <v>3</v>
      </c>
      <c r="C43" s="58" t="s">
        <v>202</v>
      </c>
      <c r="D43" s="58" t="str">
        <f t="shared" si="0"/>
        <v>ÜÜRITAV PINDEluruum11 Korterid tubade arvu järgi</v>
      </c>
    </row>
    <row r="44" spans="1:4" x14ac:dyDescent="0.3">
      <c r="A44" s="58" t="s">
        <v>82</v>
      </c>
      <c r="B44" s="58" t="s">
        <v>4</v>
      </c>
      <c r="C44" s="58" t="s">
        <v>202</v>
      </c>
      <c r="D44" s="58" t="str">
        <f t="shared" si="0"/>
        <v>ÜÜRITAV PINDEluruum12 Eluruumid eraldi</v>
      </c>
    </row>
    <row r="45" spans="1:4" x14ac:dyDescent="0.3">
      <c r="A45" s="58" t="s">
        <v>82</v>
      </c>
      <c r="B45" s="58" t="s">
        <v>5</v>
      </c>
      <c r="C45" s="58" t="s">
        <v>202</v>
      </c>
      <c r="D45" s="58" t="str">
        <f t="shared" si="0"/>
        <v>ÜÜRITAV PINDEluruum13 Majutusruumid</v>
      </c>
    </row>
    <row r="46" spans="1:4" x14ac:dyDescent="0.3">
      <c r="A46" s="58" t="s">
        <v>82</v>
      </c>
      <c r="B46" s="58" t="s">
        <v>6</v>
      </c>
      <c r="C46" s="58" t="s">
        <v>202</v>
      </c>
      <c r="D46" s="58" t="str">
        <f t="shared" si="0"/>
        <v>ÜÜRITAV PINDEluruum15 Ühiselamutoad</v>
      </c>
    </row>
    <row r="47" spans="1:4" x14ac:dyDescent="0.3">
      <c r="A47" s="58" t="s">
        <v>82</v>
      </c>
      <c r="B47" s="58" t="s">
        <v>7</v>
      </c>
      <c r="C47" s="58" t="s">
        <v>202</v>
      </c>
      <c r="D47" s="58" t="str">
        <f t="shared" si="0"/>
        <v>ÜÜRITAV PINDEluruum16 Hotellitoad</v>
      </c>
    </row>
    <row r="48" spans="1:4" x14ac:dyDescent="0.3">
      <c r="A48" s="58" t="s">
        <v>82</v>
      </c>
      <c r="B48" s="58" t="s">
        <v>8</v>
      </c>
      <c r="C48" s="58" t="s">
        <v>202</v>
      </c>
      <c r="D48" s="58" t="str">
        <f t="shared" si="0"/>
        <v>ÜÜRITAV PINDEluruum17 Kasarmutoad</v>
      </c>
    </row>
    <row r="49" spans="1:4" x14ac:dyDescent="0.3">
      <c r="A49" s="58" t="s">
        <v>82</v>
      </c>
      <c r="B49" s="58" t="s">
        <v>9</v>
      </c>
      <c r="C49" s="58" t="s">
        <v>202</v>
      </c>
      <c r="D49" s="58" t="str">
        <f t="shared" si="0"/>
        <v>ÜÜRITAV PINDEluruum18 Magamissaalid</v>
      </c>
    </row>
    <row r="50" spans="1:4" x14ac:dyDescent="0.3">
      <c r="A50" s="58" t="s">
        <v>82</v>
      </c>
      <c r="B50" s="58" t="s">
        <v>10</v>
      </c>
      <c r="C50" s="58" t="s">
        <v>202</v>
      </c>
      <c r="D50" s="58" t="str">
        <f t="shared" si="0"/>
        <v>ÜÜRITAV PINDEluruum19 Liigitamata eluruumid</v>
      </c>
    </row>
    <row r="51" spans="1:4" x14ac:dyDescent="0.3">
      <c r="A51" s="58" t="s">
        <v>143</v>
      </c>
      <c r="B51" s="58" t="s">
        <v>27</v>
      </c>
      <c r="C51" s="58" t="s">
        <v>202</v>
      </c>
      <c r="D51" s="58" t="str">
        <f t="shared" si="0"/>
        <v>ÜÜRITAV PINDEriotstarbeline ruum49 Ruumigrupi liigitamata eriruumid</v>
      </c>
    </row>
    <row r="52" spans="1:4" x14ac:dyDescent="0.3">
      <c r="A52" s="58" t="s">
        <v>90</v>
      </c>
      <c r="B52" s="58" t="s">
        <v>59</v>
      </c>
      <c r="C52" s="58" t="s">
        <v>202</v>
      </c>
      <c r="D52" s="58" t="str">
        <f t="shared" si="0"/>
        <v>ÜÜRITAV PINDGaraaž55 Garaažid</v>
      </c>
    </row>
    <row r="53" spans="1:4" x14ac:dyDescent="0.3">
      <c r="A53" s="58" t="s">
        <v>96</v>
      </c>
      <c r="B53" s="58" t="s">
        <v>28</v>
      </c>
      <c r="C53" s="58" t="s">
        <v>202</v>
      </c>
      <c r="D53" s="58" t="str">
        <f t="shared" si="0"/>
        <v>ÜÜRITAV PINDGarderoob51 Garderoobiruumid</v>
      </c>
    </row>
    <row r="54" spans="1:4" x14ac:dyDescent="0.3">
      <c r="A54" s="58" t="s">
        <v>204</v>
      </c>
      <c r="B54" s="58" t="s">
        <v>29</v>
      </c>
      <c r="C54" s="58" t="s">
        <v>202</v>
      </c>
      <c r="D54" s="58" t="str">
        <f t="shared" si="0"/>
        <v>ÜÜRITAV PINDHoiuruum/Ladu52 Laod</v>
      </c>
    </row>
    <row r="55" spans="1:4" x14ac:dyDescent="0.3">
      <c r="A55" s="58" t="s">
        <v>204</v>
      </c>
      <c r="B55" s="58" t="s">
        <v>31</v>
      </c>
      <c r="C55" s="58" t="s">
        <v>202</v>
      </c>
      <c r="D55" s="58" t="str">
        <f t="shared" si="0"/>
        <v>ÜÜRITAV PINDHoiuruum/Ladu59 Liigitamata hoiuruumid</v>
      </c>
    </row>
    <row r="56" spans="1:4" x14ac:dyDescent="0.3">
      <c r="A56" s="58" t="s">
        <v>134</v>
      </c>
      <c r="B56" s="58" t="s">
        <v>31</v>
      </c>
      <c r="C56" s="58" t="s">
        <v>202</v>
      </c>
      <c r="D56" s="58" t="str">
        <f t="shared" si="0"/>
        <v>ÜÜRITAV PINDJalgrataste hoidla59 Liigitamata hoiuruumid</v>
      </c>
    </row>
    <row r="57" spans="1:4" x14ac:dyDescent="0.3">
      <c r="A57" s="58" t="s">
        <v>118</v>
      </c>
      <c r="B57" s="58" t="s">
        <v>49</v>
      </c>
      <c r="C57" s="58" t="s">
        <v>202</v>
      </c>
      <c r="D57" s="58" t="str">
        <f t="shared" si="0"/>
        <v>ÜÜRITAV PINDJäätmed87 Jäätmehooldusruumid</v>
      </c>
    </row>
    <row r="58" spans="1:4" x14ac:dyDescent="0.3">
      <c r="A58" s="59" t="s">
        <v>139</v>
      </c>
      <c r="B58" s="58" t="s">
        <v>27</v>
      </c>
      <c r="C58" s="58" t="s">
        <v>202</v>
      </c>
      <c r="D58" s="58" t="str">
        <f t="shared" si="0"/>
        <v>ÜÜRITAV PINDKaaluruum49 Ruumigrupi liigitamata eriruumid</v>
      </c>
    </row>
    <row r="59" spans="1:4" x14ac:dyDescent="0.3">
      <c r="A59" s="58" t="s">
        <v>205</v>
      </c>
      <c r="B59" s="58" t="s">
        <v>11</v>
      </c>
      <c r="C59" s="58" t="s">
        <v>202</v>
      </c>
      <c r="D59" s="58" t="str">
        <f t="shared" si="0"/>
        <v>ÜÜRITAV PINDKabinet/Büroo21 Bürooruumid</v>
      </c>
    </row>
    <row r="60" spans="1:4" s="1" customFormat="1" x14ac:dyDescent="0.3">
      <c r="A60" s="58" t="s">
        <v>205</v>
      </c>
      <c r="B60" s="58" t="s">
        <v>12</v>
      </c>
      <c r="C60" s="58" t="s">
        <v>202</v>
      </c>
      <c r="D60" s="58" t="str">
        <f t="shared" si="0"/>
        <v>ÜÜRITAV PINDKabinet/Büroo22 Äriruumid</v>
      </c>
    </row>
    <row r="61" spans="1:4" x14ac:dyDescent="0.3">
      <c r="A61" s="58" t="s">
        <v>104</v>
      </c>
      <c r="B61" s="58" t="s">
        <v>31</v>
      </c>
      <c r="C61" s="58" t="s">
        <v>202</v>
      </c>
      <c r="D61" s="58" t="str">
        <f t="shared" si="0"/>
        <v>ÜÜRITAV PINDKelder59 Liigitamata hoiuruumid</v>
      </c>
    </row>
    <row r="62" spans="1:4" x14ac:dyDescent="0.3">
      <c r="A62" s="58" t="s">
        <v>104</v>
      </c>
      <c r="B62" s="58" t="s">
        <v>44</v>
      </c>
      <c r="C62" s="58" t="s">
        <v>202</v>
      </c>
      <c r="D62" s="58" t="str">
        <f t="shared" si="0"/>
        <v>ÜÜRITAV PINDKelder82 Kinnistu juurde kuuluvad laod</v>
      </c>
    </row>
    <row r="63" spans="1:4" x14ac:dyDescent="0.3">
      <c r="A63" s="58" t="s">
        <v>104</v>
      </c>
      <c r="B63" s="58" t="s">
        <v>50</v>
      </c>
      <c r="C63" s="58" t="s">
        <v>202</v>
      </c>
      <c r="D63" s="58" t="str">
        <f t="shared" si="0"/>
        <v>ÜÜRITAV PINDKelder88 Kinnistu eriruumid</v>
      </c>
    </row>
    <row r="64" spans="1:4" x14ac:dyDescent="0.3">
      <c r="A64" s="58" t="s">
        <v>140</v>
      </c>
      <c r="B64" s="58" t="s">
        <v>31</v>
      </c>
      <c r="C64" s="58" t="s">
        <v>202</v>
      </c>
      <c r="D64" s="58" t="str">
        <f t="shared" si="0"/>
        <v>ÜÜRITAV PINDKemikaalid59 Liigitamata hoiuruumid</v>
      </c>
    </row>
    <row r="65" spans="1:4" x14ac:dyDescent="0.3">
      <c r="A65" s="58" t="s">
        <v>163</v>
      </c>
      <c r="B65" s="58" t="s">
        <v>10</v>
      </c>
      <c r="C65" s="58" t="s">
        <v>202</v>
      </c>
      <c r="D65" s="58" t="str">
        <f t="shared" si="0"/>
        <v>ÜÜRITAV PINDKinnipidamisruum19 Liigitamata eluruumid</v>
      </c>
    </row>
    <row r="66" spans="1:4" x14ac:dyDescent="0.3">
      <c r="A66" s="58" t="s">
        <v>163</v>
      </c>
      <c r="B66" s="58" t="s">
        <v>27</v>
      </c>
      <c r="C66" s="58" t="s">
        <v>202</v>
      </c>
      <c r="D66" s="58" t="str">
        <f t="shared" si="0"/>
        <v>ÜÜRITAV PINDKinnipidamisruum49 Ruumigrupi liigitamata eriruumid</v>
      </c>
    </row>
    <row r="67" spans="1:4" s="1" customFormat="1" x14ac:dyDescent="0.3">
      <c r="A67" s="58" t="s">
        <v>83</v>
      </c>
      <c r="B67" s="58" t="s">
        <v>14</v>
      </c>
      <c r="C67" s="58" t="s">
        <v>202</v>
      </c>
      <c r="D67" s="58" t="str">
        <f t="shared" ref="D67:D120" si="1">C67&amp;A67&amp;B67</f>
        <v>ÜÜRITAV PINDKlassiruum31 Klassiruumid</v>
      </c>
    </row>
    <row r="68" spans="1:4" x14ac:dyDescent="0.3">
      <c r="A68" s="58" t="s">
        <v>117</v>
      </c>
      <c r="B68" s="58" t="s">
        <v>27</v>
      </c>
      <c r="C68" s="58" t="s">
        <v>202</v>
      </c>
      <c r="D68" s="58" t="str">
        <f t="shared" si="1"/>
        <v>ÜÜRITAV PINDKoeraruum49 Ruumigrupi liigitamata eriruumid</v>
      </c>
    </row>
    <row r="69" spans="1:4" x14ac:dyDescent="0.3">
      <c r="A69" s="58" t="s">
        <v>193</v>
      </c>
      <c r="B69" s="58" t="s">
        <v>11</v>
      </c>
      <c r="C69" s="58" t="s">
        <v>202</v>
      </c>
      <c r="D69" s="58" t="str">
        <f t="shared" si="1"/>
        <v>ÜÜRITAV PINDKohtusaal21 Bürooruumid</v>
      </c>
    </row>
    <row r="70" spans="1:4" x14ac:dyDescent="0.3">
      <c r="A70" s="58" t="s">
        <v>81</v>
      </c>
      <c r="B70" s="58" t="s">
        <v>52</v>
      </c>
      <c r="C70" s="58" t="s">
        <v>202</v>
      </c>
      <c r="D70" s="58" t="str">
        <f t="shared" si="1"/>
        <v>ÜÜRITAV PINDKoridor91 Horisontaalliiklusruumid</v>
      </c>
    </row>
    <row r="71" spans="1:4" x14ac:dyDescent="0.3">
      <c r="A71" s="58" t="s">
        <v>89</v>
      </c>
      <c r="B71" s="58" t="s">
        <v>48</v>
      </c>
      <c r="C71" s="58" t="s">
        <v>202</v>
      </c>
      <c r="D71" s="58" t="str">
        <f t="shared" si="1"/>
        <v>ÜÜRITAV PINDKoristus- ja hooldusruum86 Koristus- ja hooldusruumid</v>
      </c>
    </row>
    <row r="72" spans="1:4" x14ac:dyDescent="0.3">
      <c r="A72" s="59" t="s">
        <v>106</v>
      </c>
      <c r="B72" s="58" t="s">
        <v>34</v>
      </c>
      <c r="C72" s="58" t="s">
        <v>202</v>
      </c>
      <c r="D72" s="58" t="str">
        <f t="shared" si="1"/>
        <v>ÜÜRITAV PINDKöögi abiruum64 Köögiruumid</v>
      </c>
    </row>
    <row r="73" spans="1:4" x14ac:dyDescent="0.3">
      <c r="A73" s="58" t="s">
        <v>206</v>
      </c>
      <c r="B73" s="58" t="s">
        <v>33</v>
      </c>
      <c r="C73" s="58" t="s">
        <v>202</v>
      </c>
      <c r="D73" s="58" t="str">
        <f>C73&amp;A73&amp;B73</f>
        <v>ÜÜRITAV PINDKööginurk/Köök62 Töökoha söögitoad</v>
      </c>
    </row>
    <row r="74" spans="1:4" x14ac:dyDescent="0.3">
      <c r="A74" s="58" t="s">
        <v>206</v>
      </c>
      <c r="B74" s="58" t="s">
        <v>34</v>
      </c>
      <c r="C74" s="58" t="s">
        <v>202</v>
      </c>
      <c r="D74" s="58" t="str">
        <f t="shared" si="1"/>
        <v>ÜÜRITAV PINDKööginurk/Köök64 Köögiruumid</v>
      </c>
    </row>
    <row r="75" spans="1:4" x14ac:dyDescent="0.3">
      <c r="A75" s="59" t="s">
        <v>113</v>
      </c>
      <c r="B75" s="58" t="s">
        <v>35</v>
      </c>
      <c r="C75" s="58" t="s">
        <v>202</v>
      </c>
      <c r="D75" s="58" t="str">
        <f t="shared" si="1"/>
        <v>ÜÜRITAV PINDKülmik65 Köögi külmkambrid</v>
      </c>
    </row>
    <row r="76" spans="1:4" x14ac:dyDescent="0.3">
      <c r="A76" s="58" t="s">
        <v>128</v>
      </c>
      <c r="B76" s="58" t="s">
        <v>27</v>
      </c>
      <c r="C76" s="58" t="s">
        <v>202</v>
      </c>
      <c r="D76" s="58" t="str">
        <f t="shared" si="1"/>
        <v>ÜÜRITAV PINDLaadimisruum/-tsoon49 Ruumigrupi liigitamata eriruumid</v>
      </c>
    </row>
    <row r="77" spans="1:4" x14ac:dyDescent="0.3">
      <c r="A77" s="58" t="s">
        <v>95</v>
      </c>
      <c r="B77" s="58" t="s">
        <v>18</v>
      </c>
      <c r="C77" s="58" t="s">
        <v>202</v>
      </c>
      <c r="D77" s="58" t="str">
        <f t="shared" si="1"/>
        <v>ÜÜRITAV PINDLaboratoorium36 Laboratooriumiruumid</v>
      </c>
    </row>
    <row r="78" spans="1:4" x14ac:dyDescent="0.3">
      <c r="A78" s="58" t="s">
        <v>129</v>
      </c>
      <c r="B78" s="58" t="s">
        <v>27</v>
      </c>
      <c r="C78" s="58" t="s">
        <v>202</v>
      </c>
      <c r="D78" s="58" t="str">
        <f t="shared" si="1"/>
        <v>ÜÜRITAV PINDLahangusaal49 Ruumigrupi liigitamata eriruumid</v>
      </c>
    </row>
    <row r="79" spans="1:4" x14ac:dyDescent="0.3">
      <c r="A79" s="58" t="s">
        <v>130</v>
      </c>
      <c r="B79" s="58" t="s">
        <v>27</v>
      </c>
      <c r="C79" s="58" t="s">
        <v>202</v>
      </c>
      <c r="D79" s="58" t="str">
        <f t="shared" si="1"/>
        <v>ÜÜRITAV PINDLasketiir49 Ruumigrupi liigitamata eriruumid</v>
      </c>
    </row>
    <row r="80" spans="1:4" x14ac:dyDescent="0.3">
      <c r="A80" s="58" t="s">
        <v>142</v>
      </c>
      <c r="B80" s="58" t="s">
        <v>21</v>
      </c>
      <c r="C80" s="58" t="s">
        <v>202</v>
      </c>
      <c r="D80" s="58" t="str">
        <f t="shared" si="1"/>
        <v>ÜÜRITAV PINDLaut41 Tootmisruumid</v>
      </c>
    </row>
    <row r="81" spans="1:4" x14ac:dyDescent="0.3">
      <c r="A81" s="58" t="s">
        <v>142</v>
      </c>
      <c r="B81" s="59" t="s">
        <v>50</v>
      </c>
      <c r="C81" s="58" t="s">
        <v>202</v>
      </c>
      <c r="D81" s="58" t="str">
        <f t="shared" si="1"/>
        <v>ÜÜRITAV PINDLaut88 Kinnistu eriruumid</v>
      </c>
    </row>
    <row r="82" spans="1:4" x14ac:dyDescent="0.3">
      <c r="A82" s="58" t="s">
        <v>207</v>
      </c>
      <c r="B82" s="58" t="s">
        <v>41</v>
      </c>
      <c r="C82" s="58" t="s">
        <v>202</v>
      </c>
      <c r="D82" s="58" t="str">
        <f t="shared" si="1"/>
        <v>ÜÜRITAV PINDLava/Kino77 Klubi- ja harrastusruumid</v>
      </c>
    </row>
    <row r="83" spans="1:4" x14ac:dyDescent="0.3">
      <c r="A83" s="58" t="s">
        <v>100</v>
      </c>
      <c r="B83" s="58" t="s">
        <v>39</v>
      </c>
      <c r="C83" s="58" t="s">
        <v>202</v>
      </c>
      <c r="D83" s="58" t="str">
        <f t="shared" si="1"/>
        <v>ÜÜRITAV PINDLeiliruum74 Leiliruumid</v>
      </c>
    </row>
    <row r="84" spans="1:4" x14ac:dyDescent="0.3">
      <c r="A84" s="58" t="s">
        <v>105</v>
      </c>
      <c r="B84" s="58" t="s">
        <v>45</v>
      </c>
      <c r="C84" s="58" t="s">
        <v>202</v>
      </c>
      <c r="D84" s="58" t="str">
        <f t="shared" si="1"/>
        <v>ÜÜRITAV PINDLüüs83 Sissepääsuruumid</v>
      </c>
    </row>
    <row r="85" spans="1:4" x14ac:dyDescent="0.3">
      <c r="A85" s="58" t="s">
        <v>105</v>
      </c>
      <c r="B85" s="58" t="s">
        <v>52</v>
      </c>
      <c r="C85" s="58" t="s">
        <v>202</v>
      </c>
      <c r="D85" s="58" t="str">
        <f t="shared" si="1"/>
        <v>ÜÜRITAV PINDLüüs91 Horisontaalliiklusruumid</v>
      </c>
    </row>
    <row r="86" spans="1:4" x14ac:dyDescent="0.3">
      <c r="A86" s="58" t="s">
        <v>98</v>
      </c>
      <c r="B86" s="58" t="s">
        <v>11</v>
      </c>
      <c r="C86" s="58" t="s">
        <v>202</v>
      </c>
      <c r="D86" s="58" t="str">
        <f t="shared" si="1"/>
        <v>ÜÜRITAV PINDNõupidamise ruum21 Bürooruumid</v>
      </c>
    </row>
    <row r="87" spans="1:4" x14ac:dyDescent="0.3">
      <c r="A87" s="58" t="s">
        <v>208</v>
      </c>
      <c r="B87" s="58" t="s">
        <v>24</v>
      </c>
      <c r="C87" s="58" t="s">
        <v>202</v>
      </c>
      <c r="D87" s="58" t="str">
        <f t="shared" si="1"/>
        <v>ÜÜRITAV PINDNäitusesaal/Muuseum46 Kultuuriasutuste ruumid</v>
      </c>
    </row>
    <row r="88" spans="1:4" x14ac:dyDescent="0.3">
      <c r="A88" s="58" t="s">
        <v>209</v>
      </c>
      <c r="B88" s="58" t="s">
        <v>12</v>
      </c>
      <c r="C88" s="58" t="s">
        <v>202</v>
      </c>
      <c r="D88" s="58" t="str">
        <f t="shared" si="1"/>
        <v>ÜÜRITAV PINDOoteruum/Teenindusruum22 Äriruumid</v>
      </c>
    </row>
    <row r="89" spans="1:4" x14ac:dyDescent="0.3">
      <c r="A89" s="58" t="s">
        <v>209</v>
      </c>
      <c r="B89" s="58" t="s">
        <v>46</v>
      </c>
      <c r="C89" s="58" t="s">
        <v>202</v>
      </c>
      <c r="D89" s="58" t="str">
        <f t="shared" si="1"/>
        <v>ÜÜRITAV PINDOoteruum/Teenindusruum84 Avalikud teenindusruumid</v>
      </c>
    </row>
    <row r="90" spans="1:4" x14ac:dyDescent="0.3">
      <c r="A90" s="58" t="s">
        <v>144</v>
      </c>
      <c r="B90" s="58" t="s">
        <v>59</v>
      </c>
      <c r="C90" s="58" t="s">
        <v>202</v>
      </c>
      <c r="D90" s="58" t="str">
        <f t="shared" si="1"/>
        <v>ÜÜRITAV PINDParkla55 Garaažid</v>
      </c>
    </row>
    <row r="91" spans="1:4" x14ac:dyDescent="0.3">
      <c r="A91" s="58" t="s">
        <v>144</v>
      </c>
      <c r="B91" s="58" t="s">
        <v>51</v>
      </c>
      <c r="C91" s="58" t="s">
        <v>202</v>
      </c>
      <c r="D91" s="58" t="str">
        <f t="shared" si="1"/>
        <v>ÜÜRITAV PINDParkla89 Liigitamata ühisruumid</v>
      </c>
    </row>
    <row r="92" spans="1:4" x14ac:dyDescent="0.3">
      <c r="A92" s="58" t="s">
        <v>84</v>
      </c>
      <c r="B92" s="58" t="s">
        <v>37</v>
      </c>
      <c r="C92" s="58" t="s">
        <v>202</v>
      </c>
      <c r="D92" s="58" t="str">
        <f t="shared" si="1"/>
        <v>ÜÜRITAV PINDPesuruum72 Pesuruumid</v>
      </c>
    </row>
    <row r="93" spans="1:4" x14ac:dyDescent="0.3">
      <c r="A93" s="58" t="s">
        <v>87</v>
      </c>
      <c r="B93" s="58" t="s">
        <v>26</v>
      </c>
      <c r="C93" s="58" t="s">
        <v>202</v>
      </c>
      <c r="D93" s="58" t="str">
        <f t="shared" si="1"/>
        <v>ÜÜRITAV PINDPuhkeruum48 Puhke- ja huvialaruumid</v>
      </c>
    </row>
    <row r="94" spans="1:4" x14ac:dyDescent="0.3">
      <c r="A94" s="58" t="s">
        <v>87</v>
      </c>
      <c r="B94" s="58" t="s">
        <v>40</v>
      </c>
      <c r="C94" s="58" t="s">
        <v>202</v>
      </c>
      <c r="D94" s="58" t="str">
        <f t="shared" si="1"/>
        <v>ÜÜRITAV PINDPuhkeruum75 Puhketoad</v>
      </c>
    </row>
    <row r="95" spans="1:4" x14ac:dyDescent="0.3">
      <c r="A95" s="58" t="s">
        <v>210</v>
      </c>
      <c r="B95" s="58" t="s">
        <v>51</v>
      </c>
      <c r="C95" s="58" t="s">
        <v>202</v>
      </c>
      <c r="D95" s="58" t="str">
        <f t="shared" si="1"/>
        <v>ÜÜRITAV PINDPööning/Katusealune89 Liigitamata ühisruumid</v>
      </c>
    </row>
    <row r="96" spans="1:4" x14ac:dyDescent="0.3">
      <c r="A96" s="58" t="s">
        <v>77</v>
      </c>
      <c r="B96" s="58" t="s">
        <v>20</v>
      </c>
      <c r="C96" s="58" t="s">
        <v>202</v>
      </c>
      <c r="D96" s="58" t="str">
        <f t="shared" si="1"/>
        <v>ÜÜRITAV PINDRaamatukogu39 Liigitamata õpperuumid</v>
      </c>
    </row>
    <row r="97" spans="1:4" x14ac:dyDescent="0.3">
      <c r="A97" s="58" t="s">
        <v>112</v>
      </c>
      <c r="B97" s="58" t="s">
        <v>31</v>
      </c>
      <c r="C97" s="58" t="s">
        <v>202</v>
      </c>
      <c r="D97" s="58" t="str">
        <f t="shared" si="1"/>
        <v>ÜÜRITAV PINDRelvaruum59 Liigitamata hoiuruumid</v>
      </c>
    </row>
    <row r="98" spans="1:4" x14ac:dyDescent="0.3">
      <c r="A98" s="58" t="s">
        <v>86</v>
      </c>
      <c r="B98" s="58" t="s">
        <v>36</v>
      </c>
      <c r="C98" s="58" t="s">
        <v>202</v>
      </c>
      <c r="D98" s="58" t="str">
        <f t="shared" si="1"/>
        <v>ÜÜRITAV PINDRiietusruum71 Riietusruumid</v>
      </c>
    </row>
    <row r="99" spans="1:4" x14ac:dyDescent="0.3">
      <c r="A99" s="58" t="s">
        <v>94</v>
      </c>
      <c r="B99" s="58" t="s">
        <v>15</v>
      </c>
      <c r="C99" s="58" t="s">
        <v>202</v>
      </c>
      <c r="D99" s="58" t="str">
        <f t="shared" si="1"/>
        <v>ÜÜRITAV PINDSaal33 Loengusaalid</v>
      </c>
    </row>
    <row r="100" spans="1:4" x14ac:dyDescent="0.3">
      <c r="A100" s="58" t="s">
        <v>94</v>
      </c>
      <c r="B100" s="58" t="s">
        <v>16</v>
      </c>
      <c r="C100" s="58" t="s">
        <v>202</v>
      </c>
      <c r="D100" s="58" t="str">
        <f t="shared" si="1"/>
        <v>ÜÜRITAV PINDSaal34 Auditooriumid</v>
      </c>
    </row>
    <row r="101" spans="1:4" x14ac:dyDescent="0.3">
      <c r="A101" s="58" t="s">
        <v>141</v>
      </c>
      <c r="B101" s="58" t="s">
        <v>23</v>
      </c>
      <c r="C101" s="58" t="s">
        <v>202</v>
      </c>
      <c r="D101" s="58" t="str">
        <f t="shared" si="1"/>
        <v>ÜÜRITAV PINDSakraalruum45 Sakraalruumid</v>
      </c>
    </row>
    <row r="102" spans="1:4" x14ac:dyDescent="0.3">
      <c r="A102" s="58" t="s">
        <v>135</v>
      </c>
      <c r="B102" s="58" t="s">
        <v>12</v>
      </c>
      <c r="C102" s="58" t="s">
        <v>202</v>
      </c>
      <c r="D102" s="58" t="str">
        <f t="shared" si="1"/>
        <v>ÜÜRITAV PINDSalong22 Äriruumid</v>
      </c>
    </row>
    <row r="103" spans="1:4" x14ac:dyDescent="0.3">
      <c r="A103" s="58" t="s">
        <v>99</v>
      </c>
      <c r="B103" s="58" t="s">
        <v>13</v>
      </c>
      <c r="C103" s="58" t="s">
        <v>202</v>
      </c>
      <c r="D103" s="58" t="str">
        <f t="shared" si="1"/>
        <v>ÜÜRITAV PINDServer23 Äriruumide abiruumid</v>
      </c>
    </row>
    <row r="104" spans="1:4" x14ac:dyDescent="0.3">
      <c r="A104" s="58" t="s">
        <v>109</v>
      </c>
      <c r="B104" s="58" t="s">
        <v>25</v>
      </c>
      <c r="C104" s="58" t="s">
        <v>202</v>
      </c>
      <c r="D104" s="58" t="str">
        <f t="shared" si="1"/>
        <v>ÜÜRITAV PINDSpordiruum/-saal47 Spordiruumid</v>
      </c>
    </row>
    <row r="105" spans="1:4" x14ac:dyDescent="0.3">
      <c r="A105" s="58" t="s">
        <v>125</v>
      </c>
      <c r="B105" s="58" t="s">
        <v>12</v>
      </c>
      <c r="C105" s="58" t="s">
        <v>202</v>
      </c>
      <c r="D105" s="58" t="str">
        <f t="shared" si="1"/>
        <v>ÜÜRITAV PINDStuudio22 Äriruumid</v>
      </c>
    </row>
    <row r="106" spans="1:4" x14ac:dyDescent="0.3">
      <c r="A106" s="58" t="s">
        <v>107</v>
      </c>
      <c r="B106" s="58" t="s">
        <v>42</v>
      </c>
      <c r="C106" s="58" t="s">
        <v>202</v>
      </c>
      <c r="D106" s="58" t="str">
        <f t="shared" si="1"/>
        <v>ÜÜRITAV PINDSuitsetamise ruum79 Liigitamata sotsiaal- ja puhkeruumid</v>
      </c>
    </row>
    <row r="107" spans="1:4" x14ac:dyDescent="0.3">
      <c r="A107" s="58" t="s">
        <v>211</v>
      </c>
      <c r="B107" s="58" t="s">
        <v>32</v>
      </c>
      <c r="C107" s="58" t="s">
        <v>202</v>
      </c>
      <c r="D107" s="58" t="str">
        <f t="shared" si="1"/>
        <v>ÜÜRITAV PINDSöökla/Kohvik61 Toitlustusruumid</v>
      </c>
    </row>
    <row r="108" spans="1:4" x14ac:dyDescent="0.3">
      <c r="A108" s="58" t="s">
        <v>146</v>
      </c>
      <c r="B108" s="58" t="s">
        <v>51</v>
      </c>
      <c r="C108" s="58" t="s">
        <v>202</v>
      </c>
      <c r="D108" s="58" t="str">
        <f t="shared" si="1"/>
        <v>ÜÜRITAV PINDTalveaed89 Liigitamata ühisruumid</v>
      </c>
    </row>
    <row r="109" spans="1:4" x14ac:dyDescent="0.3">
      <c r="A109" s="58" t="s">
        <v>111</v>
      </c>
      <c r="B109" s="58" t="s">
        <v>22</v>
      </c>
      <c r="C109" s="58" t="s">
        <v>202</v>
      </c>
      <c r="D109" s="58" t="str">
        <f t="shared" si="1"/>
        <v>ÜÜRITAV PINDTervishoiuruum42 Tervishoiuruumid</v>
      </c>
    </row>
    <row r="110" spans="1:4" x14ac:dyDescent="0.3">
      <c r="A110" s="58" t="s">
        <v>212</v>
      </c>
      <c r="B110" s="58" t="s">
        <v>51</v>
      </c>
      <c r="C110" s="58" t="s">
        <v>202</v>
      </c>
      <c r="D110" s="58" t="str">
        <f t="shared" si="1"/>
        <v>ÜÜRITAV PINDTorn/Platvorm89 Liigitamata ühisruumid</v>
      </c>
    </row>
    <row r="111" spans="1:4" x14ac:dyDescent="0.3">
      <c r="A111" s="58" t="s">
        <v>131</v>
      </c>
      <c r="B111" s="58" t="s">
        <v>53</v>
      </c>
      <c r="C111" s="58" t="s">
        <v>202</v>
      </c>
      <c r="D111" s="58" t="str">
        <f t="shared" si="1"/>
        <v>ÜÜRITAV PINDTorulifti ruum92 Vertikaalliiklusruumid</v>
      </c>
    </row>
    <row r="112" spans="1:4" x14ac:dyDescent="0.3">
      <c r="A112" s="58" t="s">
        <v>88</v>
      </c>
      <c r="B112" s="58" t="s">
        <v>45</v>
      </c>
      <c r="C112" s="58" t="s">
        <v>202</v>
      </c>
      <c r="D112" s="58" t="str">
        <f t="shared" si="1"/>
        <v>ÜÜRITAV PINDTuulekoda83 Sissepääsuruumid</v>
      </c>
    </row>
    <row r="113" spans="1:4" x14ac:dyDescent="0.3">
      <c r="A113" s="58" t="s">
        <v>115</v>
      </c>
      <c r="B113" s="58" t="s">
        <v>17</v>
      </c>
      <c r="C113" s="58" t="s">
        <v>202</v>
      </c>
      <c r="D113" s="58" t="str">
        <f t="shared" si="1"/>
        <v>ÜÜRITAV PINDTöökoda35 Kutseõppeasutuse töökojad</v>
      </c>
    </row>
    <row r="114" spans="1:4" x14ac:dyDescent="0.3">
      <c r="A114" s="58" t="s">
        <v>115</v>
      </c>
      <c r="B114" s="58" t="s">
        <v>21</v>
      </c>
      <c r="C114" s="58" t="s">
        <v>202</v>
      </c>
      <c r="D114" s="58" t="str">
        <f t="shared" si="1"/>
        <v>ÜÜRITAV PINDTöökoda41 Tootmisruumid</v>
      </c>
    </row>
    <row r="115" spans="1:4" x14ac:dyDescent="0.3">
      <c r="A115" s="58" t="s">
        <v>115</v>
      </c>
      <c r="B115" s="58" t="s">
        <v>27</v>
      </c>
      <c r="C115" s="58" t="s">
        <v>202</v>
      </c>
      <c r="D115" s="58" t="str">
        <f t="shared" si="1"/>
        <v>ÜÜRITAV PINDTöökoda49 Ruumigrupi liigitamata eriruumid</v>
      </c>
    </row>
    <row r="116" spans="1:4" x14ac:dyDescent="0.3">
      <c r="A116" s="58" t="s">
        <v>122</v>
      </c>
      <c r="B116" s="58" t="s">
        <v>25</v>
      </c>
      <c r="C116" s="58" t="s">
        <v>202</v>
      </c>
      <c r="D116" s="58" t="str">
        <f t="shared" si="1"/>
        <v>ÜÜRITAV PINDUjula47 Spordiruumid</v>
      </c>
    </row>
    <row r="117" spans="1:4" x14ac:dyDescent="0.3">
      <c r="A117" s="58" t="s">
        <v>102</v>
      </c>
      <c r="B117" s="58" t="s">
        <v>19</v>
      </c>
      <c r="C117" s="58" t="s">
        <v>202</v>
      </c>
      <c r="D117" s="58" t="str">
        <f t="shared" si="1"/>
        <v>ÜÜRITAV PINDValveruum38 Valveruumid</v>
      </c>
    </row>
    <row r="118" spans="1:4" x14ac:dyDescent="0.3">
      <c r="A118" s="58" t="s">
        <v>132</v>
      </c>
      <c r="B118" s="58" t="s">
        <v>43</v>
      </c>
      <c r="C118" s="58" t="s">
        <v>202</v>
      </c>
      <c r="D118" s="58" t="str">
        <f t="shared" si="1"/>
        <v>ÜÜRITAV PINDVarjend81 Varjendid</v>
      </c>
    </row>
    <row r="119" spans="1:4" x14ac:dyDescent="0.3">
      <c r="A119" s="58" t="s">
        <v>80</v>
      </c>
      <c r="B119" s="58" t="s">
        <v>38</v>
      </c>
      <c r="C119" s="58" t="s">
        <v>202</v>
      </c>
      <c r="D119" s="58" t="str">
        <f t="shared" si="1"/>
        <v>ÜÜRITAV PINDWC73 WC-ruumid</v>
      </c>
    </row>
    <row r="120" spans="1:4" x14ac:dyDescent="0.3">
      <c r="A120" s="58"/>
      <c r="B120" s="58"/>
      <c r="C120" s="58" t="s">
        <v>215</v>
      </c>
      <c r="D120" s="58"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4" x14ac:dyDescent="0.3"/>
  <cols>
    <col min="1" max="3" width="9.109375" style="2"/>
    <col min="4" max="5" width="42.6640625" style="2" bestFit="1" customWidth="1"/>
    <col min="6" max="6" width="7.44140625" style="2" bestFit="1" customWidth="1"/>
    <col min="7" max="7" width="7.44140625" style="2" customWidth="1"/>
    <col min="8" max="9" width="9.109375" style="2"/>
    <col min="10" max="10" width="42.6640625" style="2" bestFit="1" customWidth="1"/>
    <col min="12" max="12" width="29" bestFit="1" customWidth="1"/>
    <col min="13" max="13" width="17.6640625" bestFit="1" customWidth="1"/>
  </cols>
  <sheetData>
    <row r="1" spans="1:13" x14ac:dyDescent="0.3">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190</v>
      </c>
      <c r="M1" s="6" t="s">
        <v>172</v>
      </c>
    </row>
    <row r="2" spans="1:13" x14ac:dyDescent="0.3">
      <c r="A2" s="5" t="s">
        <v>179</v>
      </c>
      <c r="C2" s="9">
        <f>C1</f>
        <v>-5</v>
      </c>
      <c r="D2" s="9" t="s">
        <v>242</v>
      </c>
      <c r="E2" s="9" t="s">
        <v>202</v>
      </c>
      <c r="F2" s="8" t="str">
        <f>IF('Hoone üldandmed'!$B$4="","",IF(IF(C2&gt;='Hoone üldandmed'!$B$4*1,TRUE,FALSE),C2,""))</f>
        <v/>
      </c>
      <c r="G2" s="8" t="b">
        <f>IF('Hoone üldandmed'!$B$4="",FALSE,IF(C2&gt;='Hoone üldandmed'!$B$4*1,TRUE,FALSE))</f>
        <v>0</v>
      </c>
      <c r="H2" s="6"/>
      <c r="I2" s="4">
        <f>COUNTIFS($C$1:C2,C2)</f>
        <v>2</v>
      </c>
      <c r="J2" s="6" t="s">
        <v>197</v>
      </c>
      <c r="L2" s="6" t="s">
        <v>594</v>
      </c>
      <c r="M2" s="6" t="s">
        <v>171</v>
      </c>
    </row>
    <row r="3" spans="1:13" x14ac:dyDescent="0.3">
      <c r="A3" s="5" t="s">
        <v>178</v>
      </c>
      <c r="C3" s="9">
        <f t="shared" ref="C3:C10" si="0">C2</f>
        <v>-5</v>
      </c>
      <c r="D3" s="9" t="s">
        <v>243</v>
      </c>
      <c r="E3" s="9" t="s">
        <v>164</v>
      </c>
      <c r="F3" s="8" t="str">
        <f>IF('Hoone üldandmed'!$B$4="","",IF(IF(C3&gt;='Hoone üldandmed'!$B$4*1,TRUE,FALSE),C3,""))</f>
        <v/>
      </c>
      <c r="G3" s="8" t="b">
        <f>IF('Hoone üldandmed'!$B$4="",FALSE,IF(C3&gt;='Hoone üldandmed'!$B$4*1,TRUE,FALSE))</f>
        <v>0</v>
      </c>
      <c r="H3" s="6"/>
      <c r="I3" s="4">
        <f>COUNTIFS($C$1:C3,C3)</f>
        <v>3</v>
      </c>
      <c r="J3" s="6" t="s">
        <v>164</v>
      </c>
      <c r="L3" s="6" t="s">
        <v>191</v>
      </c>
      <c r="M3" s="6" t="s">
        <v>173</v>
      </c>
    </row>
    <row r="4" spans="1:13" x14ac:dyDescent="0.3">
      <c r="A4" s="5" t="s">
        <v>177</v>
      </c>
      <c r="C4" s="9">
        <f t="shared" si="0"/>
        <v>-5</v>
      </c>
      <c r="D4" s="9" t="s">
        <v>244</v>
      </c>
      <c r="E4" s="9" t="s">
        <v>197</v>
      </c>
      <c r="F4" s="8" t="str">
        <f>IF('Hoone üldandmed'!$B$4="","",IF(IF(C4&gt;='Hoone üldandmed'!$B$4*1,TRUE,FALSE),C4,""))</f>
        <v/>
      </c>
      <c r="G4" s="8" t="b">
        <f>IF('Hoone üldandmed'!$B$4="",FALSE,IF(C4&gt;='Hoone üldandmed'!$B$4*1,TRUE,FALSE))</f>
        <v>0</v>
      </c>
      <c r="H4" s="6"/>
      <c r="I4" s="4">
        <f>COUNTIFS($C$1:C4,C4)</f>
        <v>4</v>
      </c>
      <c r="J4" s="6" t="s">
        <v>202</v>
      </c>
      <c r="L4" s="6" t="s">
        <v>225</v>
      </c>
      <c r="M4" s="6" t="s">
        <v>228</v>
      </c>
    </row>
    <row r="5" spans="1:13" x14ac:dyDescent="0.3">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215</v>
      </c>
      <c r="L5" s="6" t="s">
        <v>226</v>
      </c>
      <c r="M5" s="6" t="s">
        <v>229</v>
      </c>
    </row>
    <row r="6" spans="1:13" x14ac:dyDescent="0.3">
      <c r="A6" s="5" t="s">
        <v>175</v>
      </c>
      <c r="C6" s="9">
        <f t="shared" si="0"/>
        <v>-5</v>
      </c>
      <c r="D6" s="9" t="s">
        <v>233</v>
      </c>
      <c r="E6" s="9" t="s">
        <v>214</v>
      </c>
      <c r="F6" s="8" t="str">
        <f>IF('Hoone üldandmed'!$B$4="","",IF(IF(C6&gt;='Hoone üldandmed'!$B$4*1,TRUE,FALSE),C6,""))</f>
        <v/>
      </c>
      <c r="G6" s="8" t="b">
        <f>IF('Hoone üldandmed'!$B$4="",FALSE,IF(C6&gt;='Hoone üldandmed'!$B$4*1,TRUE,FALSE))</f>
        <v>0</v>
      </c>
      <c r="H6" s="6"/>
      <c r="I6" s="4">
        <f>COUNTIFS($C$1:C6,C6)</f>
        <v>6</v>
      </c>
      <c r="L6" s="6" t="s">
        <v>227</v>
      </c>
      <c r="M6" s="6" t="s">
        <v>230</v>
      </c>
    </row>
    <row r="7" spans="1:13" x14ac:dyDescent="0.3">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3">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3">
      <c r="A9" s="5" t="s">
        <v>62</v>
      </c>
      <c r="C9" s="9">
        <f t="shared" si="0"/>
        <v>-5</v>
      </c>
      <c r="D9" s="9" t="s">
        <v>246</v>
      </c>
      <c r="E9" s="9" t="s">
        <v>165</v>
      </c>
      <c r="F9" s="8" t="str">
        <f>IF('Hoone üldandmed'!$B$4="","",IF(IF(C9&gt;='Hoone üldandmed'!$B$4*1,TRUE,FALSE),C9,""))</f>
        <v/>
      </c>
      <c r="G9" s="8" t="b">
        <f>IF('Hoone üldandmed'!$B$4="",FALSE,IF(C9&gt;='Hoone üldandmed'!$B$4*1,TRUE,FALSE))</f>
        <v>0</v>
      </c>
      <c r="H9" s="6"/>
      <c r="I9" s="4">
        <f>COUNTIFS($C$1:C9,C9)</f>
        <v>9</v>
      </c>
    </row>
    <row r="10" spans="1:13" x14ac:dyDescent="0.3">
      <c r="A10" s="5" t="s">
        <v>63</v>
      </c>
      <c r="C10" s="9">
        <f t="shared" si="0"/>
        <v>-5</v>
      </c>
      <c r="D10" s="9" t="s">
        <v>234</v>
      </c>
      <c r="E10" s="9" t="s">
        <v>215</v>
      </c>
      <c r="F10" s="8" t="str">
        <f>IF('Hoone üldandmed'!$B$4="","",IF(IF(C10&gt;='Hoone üldandmed'!$B$4*1,TRUE,FALSE),C10,""))</f>
        <v/>
      </c>
      <c r="G10" s="8" t="b">
        <f>IF('Hoone üldandmed'!$B$4="",FALSE,IF(C10&gt;='Hoone üldandmed'!$B$4*1,TRUE,FALSE))</f>
        <v>0</v>
      </c>
      <c r="H10" s="6"/>
      <c r="I10" s="4"/>
    </row>
    <row r="11" spans="1:13" x14ac:dyDescent="0.3">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3">
      <c r="A12" s="5" t="s">
        <v>65</v>
      </c>
      <c r="C12" s="6">
        <f t="shared" si="1"/>
        <v>-4</v>
      </c>
      <c r="D12" s="9" t="s">
        <v>242</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3">
      <c r="A13" s="5" t="s">
        <v>66</v>
      </c>
      <c r="C13" s="6">
        <f t="shared" si="1"/>
        <v>-4</v>
      </c>
      <c r="D13" s="9" t="s">
        <v>243</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3">
      <c r="A14" s="5" t="s">
        <v>67</v>
      </c>
      <c r="C14" s="6">
        <f t="shared" si="1"/>
        <v>-4</v>
      </c>
      <c r="D14" s="9" t="s">
        <v>244</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3">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3">
      <c r="A16" s="5" t="s">
        <v>69</v>
      </c>
      <c r="C16" s="6">
        <f t="shared" si="1"/>
        <v>-4</v>
      </c>
      <c r="D16" s="9" t="s">
        <v>233</v>
      </c>
      <c r="E16" s="9" t="s">
        <v>214</v>
      </c>
      <c r="F16" s="8" t="str">
        <f>IF('Hoone üldandmed'!$B$4="","",IF(IF(C16&gt;='Hoone üldandmed'!$B$4*1,TRUE,FALSE),C16,""))</f>
        <v/>
      </c>
      <c r="G16" s="8" t="b">
        <f>IF('Hoone üldandmed'!$B$4="",FALSE,IF(C16&gt;='Hoone üldandmed'!$B$4*1,TRUE,FALSE))</f>
        <v>0</v>
      </c>
      <c r="H16" s="6"/>
      <c r="I16" s="4">
        <f>COUNTIFS($C$1:C16,C16)</f>
        <v>6</v>
      </c>
    </row>
    <row r="17" spans="1:9" x14ac:dyDescent="0.3">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3">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3">
      <c r="A19" s="5" t="s">
        <v>72</v>
      </c>
      <c r="C19" s="6">
        <f t="shared" si="1"/>
        <v>-4</v>
      </c>
      <c r="D19" s="9" t="s">
        <v>246</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3">
      <c r="A20" s="5" t="s">
        <v>73</v>
      </c>
      <c r="C20" s="6">
        <f t="shared" si="1"/>
        <v>-4</v>
      </c>
      <c r="D20" s="9" t="s">
        <v>234</v>
      </c>
      <c r="E20" s="9" t="s">
        <v>215</v>
      </c>
      <c r="F20" s="8" t="str">
        <f>IF('Hoone üldandmed'!$B$4="","",IF(IF(C20&gt;='Hoone üldandmed'!$B$4*1,TRUE,FALSE),C20,""))</f>
        <v/>
      </c>
      <c r="G20" s="8" t="b">
        <f>IF('Hoone üldandmed'!$B$4="",FALSE,IF(C20&gt;='Hoone üldandmed'!$B$4*1,TRUE,FALSE))</f>
        <v>0</v>
      </c>
      <c r="H20" s="6"/>
      <c r="I20" s="4"/>
    </row>
    <row r="21" spans="1:9" x14ac:dyDescent="0.3">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3">
      <c r="A22" s="5" t="s">
        <v>158</v>
      </c>
      <c r="C22" s="6">
        <f t="shared" si="1"/>
        <v>-3</v>
      </c>
      <c r="D22" s="9" t="s">
        <v>242</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3">
      <c r="A23" s="5" t="s">
        <v>159</v>
      </c>
      <c r="C23" s="6">
        <f t="shared" si="1"/>
        <v>-3</v>
      </c>
      <c r="D23" s="9" t="s">
        <v>243</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3">
      <c r="A24" s="5" t="s">
        <v>160</v>
      </c>
      <c r="C24" s="6">
        <f t="shared" si="1"/>
        <v>-3</v>
      </c>
      <c r="D24" s="9" t="s">
        <v>244</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3">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3">
      <c r="A26" s="5" t="s">
        <v>162</v>
      </c>
      <c r="C26" s="6">
        <f t="shared" si="1"/>
        <v>-3</v>
      </c>
      <c r="D26" s="9" t="s">
        <v>233</v>
      </c>
      <c r="E26" s="9" t="s">
        <v>214</v>
      </c>
      <c r="F26" s="8" t="str">
        <f>IF('Hoone üldandmed'!$B$4="","",IF(IF(C26&gt;='Hoone üldandmed'!$B$4*1,TRUE,FALSE),C26,""))</f>
        <v/>
      </c>
      <c r="G26" s="8" t="b">
        <f>IF('Hoone üldandmed'!$B$4="",FALSE,IF(C26&gt;='Hoone üldandmed'!$B$4*1,TRUE,FALSE))</f>
        <v>0</v>
      </c>
      <c r="H26" s="6"/>
      <c r="I26" s="4">
        <f>COUNTIFS($C$1:C26,C26)</f>
        <v>6</v>
      </c>
    </row>
    <row r="27" spans="1:9" x14ac:dyDescent="0.3">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3">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3">
      <c r="C29" s="6">
        <f t="shared" si="1"/>
        <v>-3</v>
      </c>
      <c r="D29" s="9" t="s">
        <v>246</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3">
      <c r="C30" s="6">
        <f t="shared" si="1"/>
        <v>-3</v>
      </c>
      <c r="D30" s="9" t="s">
        <v>234</v>
      </c>
      <c r="E30" s="9" t="s">
        <v>215</v>
      </c>
      <c r="F30" s="8" t="str">
        <f>IF('Hoone üldandmed'!$B$4="","",IF(IF(C30&gt;='Hoone üldandmed'!$B$4*1,TRUE,FALSE),C30,""))</f>
        <v/>
      </c>
      <c r="G30" s="8" t="b">
        <f>IF('Hoone üldandmed'!$B$4="",FALSE,IF(C30&gt;='Hoone üldandmed'!$B$4*1,TRUE,FALSE))</f>
        <v>0</v>
      </c>
      <c r="H30" s="6"/>
      <c r="I30" s="4"/>
    </row>
    <row r="31" spans="1:9" x14ac:dyDescent="0.3">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3">
      <c r="C32" s="6">
        <f t="shared" si="1"/>
        <v>-2</v>
      </c>
      <c r="D32" s="9" t="s">
        <v>242</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3">
      <c r="C33" s="6">
        <f t="shared" si="1"/>
        <v>-2</v>
      </c>
      <c r="D33" s="9" t="s">
        <v>243</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3">
      <c r="C34" s="6">
        <f t="shared" si="1"/>
        <v>-2</v>
      </c>
      <c r="D34" s="9" t="s">
        <v>244</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3">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3">
      <c r="C36" s="6">
        <f t="shared" si="1"/>
        <v>-2</v>
      </c>
      <c r="D36" s="9" t="s">
        <v>233</v>
      </c>
      <c r="E36" s="9" t="s">
        <v>214</v>
      </c>
      <c r="F36" s="8" t="str">
        <f>IF('Hoone üldandmed'!$B$4="","",IF(IF(C36&gt;='Hoone üldandmed'!$B$4*1,TRUE,FALSE),C36,""))</f>
        <v/>
      </c>
      <c r="G36" s="8" t="b">
        <f>IF('Hoone üldandmed'!$B$4="",FALSE,IF(C36&gt;='Hoone üldandmed'!$B$4*1,TRUE,FALSE))</f>
        <v>0</v>
      </c>
      <c r="H36" s="6"/>
      <c r="I36" s="4">
        <f>COUNTIFS($C$1:C36,C36)</f>
        <v>6</v>
      </c>
    </row>
    <row r="37" spans="3:9" x14ac:dyDescent="0.3">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3">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3">
      <c r="C39" s="6">
        <f t="shared" si="1"/>
        <v>-2</v>
      </c>
      <c r="D39" s="9" t="s">
        <v>246</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3">
      <c r="C40" s="6">
        <f t="shared" si="1"/>
        <v>-2</v>
      </c>
      <c r="D40" s="9" t="s">
        <v>234</v>
      </c>
      <c r="E40" s="9" t="s">
        <v>215</v>
      </c>
      <c r="F40" s="8" t="str">
        <f>IF('Hoone üldandmed'!$B$4="","",IF(IF(C40&gt;='Hoone üldandmed'!$B$4*1,TRUE,FALSE),C40,""))</f>
        <v/>
      </c>
      <c r="G40" s="8" t="b">
        <f>IF('Hoone üldandmed'!$B$4="",FALSE,IF(C40&gt;='Hoone üldandmed'!$B$4*1,TRUE,FALSE))</f>
        <v>0</v>
      </c>
      <c r="H40" s="6"/>
      <c r="I40" s="4"/>
    </row>
    <row r="41" spans="3:9" x14ac:dyDescent="0.3">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3">
      <c r="C42" s="6">
        <f t="shared" si="1"/>
        <v>-1</v>
      </c>
      <c r="D42" s="9" t="s">
        <v>242</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3">
      <c r="C43" s="6">
        <f t="shared" ref="C43:C66" si="2">C33+1</f>
        <v>-1</v>
      </c>
      <c r="D43" s="9" t="s">
        <v>243</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3">
      <c r="C44" s="6">
        <f t="shared" si="2"/>
        <v>-1</v>
      </c>
      <c r="D44" s="9" t="s">
        <v>244</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3">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3">
      <c r="C46" s="6">
        <f t="shared" si="2"/>
        <v>-1</v>
      </c>
      <c r="D46" s="9" t="s">
        <v>233</v>
      </c>
      <c r="E46" s="9" t="s">
        <v>214</v>
      </c>
      <c r="F46" s="8" t="str">
        <f>IF('Hoone üldandmed'!$B$4="","",IF(IF(C46&gt;='Hoone üldandmed'!$B$4*1,TRUE,FALSE),C46,""))</f>
        <v/>
      </c>
      <c r="G46" s="8" t="b">
        <f>IF('Hoone üldandmed'!$B$4="",FALSE,IF(C46&gt;='Hoone üldandmed'!$B$4*1,TRUE,FALSE))</f>
        <v>0</v>
      </c>
      <c r="H46" s="6"/>
      <c r="I46" s="4">
        <f>COUNTIFS($C$1:C46,C46)</f>
        <v>6</v>
      </c>
    </row>
    <row r="47" spans="3:9" x14ac:dyDescent="0.3">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3">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3">
      <c r="C49" s="6">
        <f t="shared" si="2"/>
        <v>-1</v>
      </c>
      <c r="D49" s="9" t="s">
        <v>246</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3">
      <c r="C50" s="6">
        <f t="shared" si="2"/>
        <v>-1</v>
      </c>
      <c r="D50" s="9" t="s">
        <v>234</v>
      </c>
      <c r="E50" s="9" t="s">
        <v>215</v>
      </c>
      <c r="F50" s="8" t="str">
        <f>IF('Hoone üldandmed'!$B$4="","",IF(IF(C50&gt;='Hoone üldandmed'!$B$4*1,TRUE,FALSE),C50,""))</f>
        <v/>
      </c>
      <c r="G50" s="8" t="b">
        <f>IF('Hoone üldandmed'!$B$4="",FALSE,IF(C50&gt;='Hoone üldandmed'!$B$4*1,TRUE,FALSE))</f>
        <v>0</v>
      </c>
      <c r="H50" s="6"/>
      <c r="I50" s="4"/>
    </row>
    <row r="51" spans="3:9" x14ac:dyDescent="0.3">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3">
      <c r="C52" s="6">
        <f t="shared" si="2"/>
        <v>0</v>
      </c>
      <c r="D52" s="9" t="s">
        <v>242</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3">
      <c r="C53" s="6">
        <f t="shared" si="2"/>
        <v>0</v>
      </c>
      <c r="D53" s="9" t="s">
        <v>243</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3">
      <c r="C54" s="6">
        <f t="shared" si="2"/>
        <v>0</v>
      </c>
      <c r="D54" s="9" t="s">
        <v>244</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3">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3">
      <c r="C56" s="6">
        <f t="shared" si="2"/>
        <v>0</v>
      </c>
      <c r="D56" s="9" t="s">
        <v>233</v>
      </c>
      <c r="E56" s="9" t="s">
        <v>214</v>
      </c>
      <c r="F56" s="8">
        <f>IF('Hoone üldandmed'!$B$4="","",IF(IF(C56&gt;='Hoone üldandmed'!$B$4*1,TRUE,FALSE),C56,""))</f>
        <v>0</v>
      </c>
      <c r="G56" s="8" t="b">
        <f>IF('Hoone üldandmed'!$B$4="",FALSE,IF(C56&gt;='Hoone üldandmed'!$B$4*1,TRUE,FALSE))</f>
        <v>1</v>
      </c>
      <c r="H56" s="6"/>
      <c r="I56" s="4">
        <f>COUNTIFS($C$1:C56,C56)</f>
        <v>6</v>
      </c>
    </row>
    <row r="57" spans="3:9" x14ac:dyDescent="0.3">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3">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3">
      <c r="C59" s="6">
        <f t="shared" si="2"/>
        <v>0</v>
      </c>
      <c r="D59" s="9" t="s">
        <v>246</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3">
      <c r="C60" s="6">
        <f t="shared" si="2"/>
        <v>0</v>
      </c>
      <c r="D60" s="9" t="s">
        <v>234</v>
      </c>
      <c r="E60" s="9" t="s">
        <v>215</v>
      </c>
      <c r="F60" s="8">
        <f>IF('Hoone üldandmed'!$B$4="","",IF(IF(C60&gt;='Hoone üldandmed'!$B$4*1,TRUE,FALSE),C60,""))</f>
        <v>0</v>
      </c>
      <c r="G60" s="8" t="b">
        <f>IF('Hoone üldandmed'!$B$4="",FALSE,IF(C60&gt;='Hoone üldandmed'!$B$4*1,TRUE,FALSE))</f>
        <v>1</v>
      </c>
      <c r="H60" s="6"/>
      <c r="I60" s="4"/>
    </row>
    <row r="61" spans="3:9" x14ac:dyDescent="0.3">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3">
      <c r="C62" s="6">
        <f t="shared" si="2"/>
        <v>1</v>
      </c>
      <c r="D62" s="9" t="s">
        <v>242</v>
      </c>
      <c r="E62" s="9" t="str">
        <f>IF(E52=0,"",E52)</f>
        <v>ÜÜRITAV PIND</v>
      </c>
      <c r="F62" s="10">
        <f>IF(IF(C62&lt;='Hoone üldandmed'!$B$3*1,TRUE,FALSE),C62,"")</f>
        <v>1</v>
      </c>
      <c r="G62" s="10" t="b">
        <f>IF(C62&lt;='Hoone üldandmed'!$B$3*1,TRUE,FALSE)</f>
        <v>1</v>
      </c>
      <c r="H62" s="6"/>
      <c r="I62" s="4">
        <f>COUNTIFS($C$1:C62,C62)</f>
        <v>2</v>
      </c>
    </row>
    <row r="63" spans="3:9" x14ac:dyDescent="0.3">
      <c r="C63" s="6">
        <f t="shared" si="2"/>
        <v>1</v>
      </c>
      <c r="D63" s="9" t="s">
        <v>243</v>
      </c>
      <c r="E63" s="9" t="str">
        <f>IF(E53=0,"",E53)</f>
        <v>VERTIKAALSETE ÜHENDUSTEEDE PIND</v>
      </c>
      <c r="F63" s="10">
        <f>IF(IF(C63&lt;='Hoone üldandmed'!$B$3*1,TRUE,FALSE),C63,"")</f>
        <v>1</v>
      </c>
      <c r="G63" s="10" t="b">
        <f>IF(C63&lt;='Hoone üldandmed'!$B$3*1,TRUE,FALSE)</f>
        <v>1</v>
      </c>
      <c r="H63" s="6"/>
      <c r="I63" s="4">
        <f>COUNTIFS($C$1:C63,C63)</f>
        <v>3</v>
      </c>
    </row>
    <row r="64" spans="3:9" x14ac:dyDescent="0.3">
      <c r="C64" s="6">
        <f t="shared" si="2"/>
        <v>1</v>
      </c>
      <c r="D64" s="9" t="s">
        <v>244</v>
      </c>
      <c r="E64" s="9" t="str">
        <f>IF(E54=0,"",E54)</f>
        <v>TEHNOPIND</v>
      </c>
      <c r="F64" s="10">
        <f>IF(IF(C64&lt;='Hoone üldandmed'!$B$3*1,TRUE,FALSE),C64,"")</f>
        <v>1</v>
      </c>
      <c r="G64" s="10" t="b">
        <f>IF(C64&lt;='Hoone üldandmed'!$B$3*1,TRUE,FALSE)</f>
        <v>1</v>
      </c>
      <c r="H64" s="6"/>
      <c r="I64" s="4">
        <f>COUNTIFS($C$1:C64,C64)</f>
        <v>4</v>
      </c>
    </row>
    <row r="65" spans="3:9" x14ac:dyDescent="0.3">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3">
      <c r="C66" s="6">
        <f t="shared" si="2"/>
        <v>1</v>
      </c>
      <c r="D66" s="9" t="s">
        <v>233</v>
      </c>
      <c r="E66" s="9" t="s">
        <v>214</v>
      </c>
      <c r="F66" s="10">
        <f>IF(IF(C66&lt;='Hoone üldandmed'!$B$3*1,TRUE,FALSE),C66,"")</f>
        <v>1</v>
      </c>
      <c r="G66" s="10" t="b">
        <f>IF(C66&lt;='Hoone üldandmed'!$B$3*1,TRUE,FALSE)</f>
        <v>1</v>
      </c>
      <c r="H66" s="6"/>
      <c r="I66" s="4">
        <f>COUNTIFS($C$1:C66,C66)</f>
        <v>6</v>
      </c>
    </row>
    <row r="67" spans="3:9" x14ac:dyDescent="0.3">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3">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3">
      <c r="C69" s="6">
        <f t="shared" si="3"/>
        <v>1</v>
      </c>
      <c r="D69" s="9" t="s">
        <v>246</v>
      </c>
      <c r="E69" s="9" t="str">
        <f>IF(E59=0,"",E59)</f>
        <v>KORRUSE AVATUD NETOPIND</v>
      </c>
      <c r="F69" s="10">
        <f>IF(IF(C69&lt;='Hoone üldandmed'!$B$3*1,TRUE,FALSE),C69,"")</f>
        <v>1</v>
      </c>
      <c r="G69" s="10" t="b">
        <f>IF(C69&lt;='Hoone üldandmed'!$B$3*1,TRUE,FALSE)</f>
        <v>1</v>
      </c>
      <c r="H69" s="6"/>
      <c r="I69" s="4">
        <f>COUNTIFS($C$1:C69,C69)</f>
        <v>9</v>
      </c>
    </row>
    <row r="70" spans="3:9" x14ac:dyDescent="0.3">
      <c r="C70" s="6">
        <f t="shared" si="3"/>
        <v>1</v>
      </c>
      <c r="D70" s="9" t="s">
        <v>234</v>
      </c>
      <c r="E70" s="9" t="s">
        <v>215</v>
      </c>
      <c r="F70" s="10">
        <f>IF(IF(C70&lt;='Hoone üldandmed'!$B$3*1,TRUE,FALSE),C70,"")</f>
        <v>1</v>
      </c>
      <c r="G70" s="10" t="b">
        <f>IF(C70&lt;='Hoone üldandmed'!$B$3*1,TRUE,FALSE)</f>
        <v>1</v>
      </c>
      <c r="H70" s="6"/>
      <c r="I70" s="4"/>
    </row>
    <row r="71" spans="3:9" x14ac:dyDescent="0.3">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3">
      <c r="C72" s="6">
        <f t="shared" si="3"/>
        <v>2</v>
      </c>
      <c r="D72" s="9" t="s">
        <v>242</v>
      </c>
      <c r="E72" s="9" t="str">
        <f>IF(E62=0,"",E62)</f>
        <v>ÜÜRITAV PIND</v>
      </c>
      <c r="F72" s="10">
        <f>IF(IF(C72&lt;='Hoone üldandmed'!$B$3*1,TRUE,FALSE),C72,"")</f>
        <v>2</v>
      </c>
      <c r="G72" s="10" t="b">
        <f>IF(C72&lt;='Hoone üldandmed'!$B$3*1,TRUE,FALSE)</f>
        <v>1</v>
      </c>
      <c r="H72" s="6"/>
      <c r="I72" s="4">
        <f>COUNTIFS($C$1:C72,C72)</f>
        <v>2</v>
      </c>
    </row>
    <row r="73" spans="3:9" x14ac:dyDescent="0.3">
      <c r="C73" s="6">
        <f t="shared" si="3"/>
        <v>2</v>
      </c>
      <c r="D73" s="9" t="s">
        <v>243</v>
      </c>
      <c r="E73" s="9" t="str">
        <f>IF(E63=0,"",E63)</f>
        <v>VERTIKAALSETE ÜHENDUSTEEDE PIND</v>
      </c>
      <c r="F73" s="10">
        <f>IF(IF(C73&lt;='Hoone üldandmed'!$B$3*1,TRUE,FALSE),C73,"")</f>
        <v>2</v>
      </c>
      <c r="G73" s="10" t="b">
        <f>IF(C73&lt;='Hoone üldandmed'!$B$3*1,TRUE,FALSE)</f>
        <v>1</v>
      </c>
      <c r="H73" s="6"/>
      <c r="I73" s="4">
        <f>COUNTIFS($C$1:C73,C73)</f>
        <v>3</v>
      </c>
    </row>
    <row r="74" spans="3:9" x14ac:dyDescent="0.3">
      <c r="C74" s="6">
        <f t="shared" si="3"/>
        <v>2</v>
      </c>
      <c r="D74" s="9" t="s">
        <v>244</v>
      </c>
      <c r="E74" s="9" t="str">
        <f>IF(E64=0,"",E64)</f>
        <v>TEHNOPIND</v>
      </c>
      <c r="F74" s="10">
        <f>IF(IF(C74&lt;='Hoone üldandmed'!$B$3*1,TRUE,FALSE),C74,"")</f>
        <v>2</v>
      </c>
      <c r="G74" s="10" t="b">
        <f>IF(C74&lt;='Hoone üldandmed'!$B$3*1,TRUE,FALSE)</f>
        <v>1</v>
      </c>
      <c r="H74" s="6"/>
      <c r="I74" s="4">
        <f>COUNTIFS($C$1:C74,C74)</f>
        <v>4</v>
      </c>
    </row>
    <row r="75" spans="3:9" x14ac:dyDescent="0.3">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3">
      <c r="C76" s="6">
        <f t="shared" si="3"/>
        <v>2</v>
      </c>
      <c r="D76" s="9" t="s">
        <v>233</v>
      </c>
      <c r="E76" s="9" t="s">
        <v>214</v>
      </c>
      <c r="F76" s="10">
        <f>IF(IF(C76&lt;='Hoone üldandmed'!$B$3*1,TRUE,FALSE),C76,"")</f>
        <v>2</v>
      </c>
      <c r="G76" s="10" t="b">
        <f>IF(C76&lt;='Hoone üldandmed'!$B$3*1,TRUE,FALSE)</f>
        <v>1</v>
      </c>
      <c r="H76" s="6"/>
      <c r="I76" s="4">
        <f>COUNTIFS($C$1:C76,C76)</f>
        <v>6</v>
      </c>
    </row>
    <row r="77" spans="3:9" x14ac:dyDescent="0.3">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3">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3">
      <c r="C79" s="6">
        <f t="shared" si="4"/>
        <v>2</v>
      </c>
      <c r="D79" s="9" t="s">
        <v>246</v>
      </c>
      <c r="E79" s="9" t="str">
        <f>IF(E69=0,"",E69)</f>
        <v>KORRUSE AVATUD NETOPIND</v>
      </c>
      <c r="F79" s="10">
        <f>IF(IF(C79&lt;='Hoone üldandmed'!$B$3*1,TRUE,FALSE),C79,"")</f>
        <v>2</v>
      </c>
      <c r="G79" s="10" t="b">
        <f>IF(C79&lt;='Hoone üldandmed'!$B$3*1,TRUE,FALSE)</f>
        <v>1</v>
      </c>
      <c r="H79" s="6"/>
      <c r="I79" s="4">
        <f>COUNTIFS($C$1:C79,C79)</f>
        <v>9</v>
      </c>
    </row>
    <row r="80" spans="3:9" x14ac:dyDescent="0.3">
      <c r="C80" s="6">
        <f t="shared" si="4"/>
        <v>2</v>
      </c>
      <c r="D80" s="9" t="s">
        <v>234</v>
      </c>
      <c r="E80" s="9" t="s">
        <v>215</v>
      </c>
      <c r="F80" s="10">
        <f>IF(IF(C80&lt;='Hoone üldandmed'!$B$3*1,TRUE,FALSE),C80,"")</f>
        <v>2</v>
      </c>
      <c r="G80" s="10" t="b">
        <f>IF(C80&lt;='Hoone üldandmed'!$B$3*1,TRUE,FALSE)</f>
        <v>1</v>
      </c>
      <c r="H80" s="6"/>
      <c r="I80" s="4"/>
    </row>
    <row r="81" spans="3:9" x14ac:dyDescent="0.3">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3">
      <c r="C82" s="6">
        <f t="shared" si="4"/>
        <v>3</v>
      </c>
      <c r="D82" s="9" t="s">
        <v>242</v>
      </c>
      <c r="E82" s="9" t="str">
        <f>IF(E72=0,"",E72)</f>
        <v>ÜÜRITAV PIND</v>
      </c>
      <c r="F82" s="10">
        <f>IF(IF(C82&lt;='Hoone üldandmed'!$B$3*1,TRUE,FALSE),C82,"")</f>
        <v>3</v>
      </c>
      <c r="G82" s="10" t="b">
        <f>IF(C82&lt;='Hoone üldandmed'!$B$3*1,TRUE,FALSE)</f>
        <v>1</v>
      </c>
      <c r="H82" s="6"/>
      <c r="I82" s="4">
        <f>COUNTIFS($C$1:C82,C82)</f>
        <v>2</v>
      </c>
    </row>
    <row r="83" spans="3:9" x14ac:dyDescent="0.3">
      <c r="C83" s="6">
        <f t="shared" si="4"/>
        <v>3</v>
      </c>
      <c r="D83" s="9" t="s">
        <v>243</v>
      </c>
      <c r="E83" s="9" t="str">
        <f>IF(E73=0,"",E73)</f>
        <v>VERTIKAALSETE ÜHENDUSTEEDE PIND</v>
      </c>
      <c r="F83" s="10">
        <f>IF(IF(C83&lt;='Hoone üldandmed'!$B$3*1,TRUE,FALSE),C83,"")</f>
        <v>3</v>
      </c>
      <c r="G83" s="10" t="b">
        <f>IF(C83&lt;='Hoone üldandmed'!$B$3*1,TRUE,FALSE)</f>
        <v>1</v>
      </c>
      <c r="H83" s="6"/>
      <c r="I83" s="4">
        <f>COUNTIFS($C$1:C83,C83)</f>
        <v>3</v>
      </c>
    </row>
    <row r="84" spans="3:9" x14ac:dyDescent="0.3">
      <c r="C84" s="6">
        <f t="shared" si="4"/>
        <v>3</v>
      </c>
      <c r="D84" s="9" t="s">
        <v>244</v>
      </c>
      <c r="E84" s="9" t="str">
        <f>IF(E74=0,"",E74)</f>
        <v>TEHNOPIND</v>
      </c>
      <c r="F84" s="10">
        <f>IF(IF(C84&lt;='Hoone üldandmed'!$B$3*1,TRUE,FALSE),C84,"")</f>
        <v>3</v>
      </c>
      <c r="G84" s="10" t="b">
        <f>IF(C84&lt;='Hoone üldandmed'!$B$3*1,TRUE,FALSE)</f>
        <v>1</v>
      </c>
      <c r="H84" s="6"/>
      <c r="I84" s="4">
        <f>COUNTIFS($C$1:C84,C84)</f>
        <v>4</v>
      </c>
    </row>
    <row r="85" spans="3:9" x14ac:dyDescent="0.3">
      <c r="C85" s="6">
        <f t="shared" si="4"/>
        <v>3</v>
      </c>
      <c r="D85" s="9" t="s">
        <v>167</v>
      </c>
      <c r="E85" s="9" t="str">
        <f>IF(E75=0,"",E75)</f>
        <v/>
      </c>
      <c r="F85" s="10">
        <f>IF(IF(C85&lt;='Hoone üldandmed'!$B$3*1,TRUE,FALSE),C85,"")</f>
        <v>3</v>
      </c>
      <c r="G85" s="10" t="b">
        <f>IF(C85&lt;='Hoone üldandmed'!$B$3*1,TRUE,FALSE)</f>
        <v>1</v>
      </c>
      <c r="H85" s="6"/>
      <c r="I85" s="4">
        <f>COUNTIFS($C$1:C85,C85)</f>
        <v>5</v>
      </c>
    </row>
    <row r="86" spans="3:9" x14ac:dyDescent="0.3">
      <c r="C86" s="6">
        <f t="shared" si="4"/>
        <v>3</v>
      </c>
      <c r="D86" s="9" t="s">
        <v>233</v>
      </c>
      <c r="E86" s="9" t="s">
        <v>214</v>
      </c>
      <c r="F86" s="10">
        <f>IF(IF(C86&lt;='Hoone üldandmed'!$B$3*1,TRUE,FALSE),C86,"")</f>
        <v>3</v>
      </c>
      <c r="G86" s="10" t="b">
        <f>IF(C86&lt;='Hoone üldandmed'!$B$3*1,TRUE,FALSE)</f>
        <v>1</v>
      </c>
      <c r="H86" s="6"/>
      <c r="I86" s="4">
        <f>COUNTIFS($C$1:C86,C86)</f>
        <v>6</v>
      </c>
    </row>
    <row r="87" spans="3:9" x14ac:dyDescent="0.3">
      <c r="C87" s="6">
        <f t="shared" ref="C87:C96" si="5">C77+1</f>
        <v>3</v>
      </c>
      <c r="D87" s="9" t="s">
        <v>168</v>
      </c>
      <c r="E87" s="9" t="str">
        <f>IF(E77=0,"",E77)</f>
        <v/>
      </c>
      <c r="F87" s="10">
        <f>IF(IF(C87&lt;='Hoone üldandmed'!$B$3*1,TRUE,FALSE),C87,"")</f>
        <v>3</v>
      </c>
      <c r="G87" s="10" t="b">
        <f>IF(C87&lt;='Hoone üldandmed'!$B$3*1,TRUE,FALSE)</f>
        <v>1</v>
      </c>
      <c r="H87" s="6"/>
      <c r="I87" s="4">
        <f>COUNTIFS($C$1:C87,C87)</f>
        <v>7</v>
      </c>
    </row>
    <row r="88" spans="3:9" x14ac:dyDescent="0.3">
      <c r="C88" s="6">
        <f t="shared" si="5"/>
        <v>3</v>
      </c>
      <c r="D88" s="9" t="s">
        <v>169</v>
      </c>
      <c r="E88" s="9" t="str">
        <f>IF(E78=0,"",E78)</f>
        <v/>
      </c>
      <c r="F88" s="10">
        <f>IF(IF(C88&lt;='Hoone üldandmed'!$B$3*1,TRUE,FALSE),C88,"")</f>
        <v>3</v>
      </c>
      <c r="G88" s="10" t="b">
        <f>IF(C88&lt;='Hoone üldandmed'!$B$3*1,TRUE,FALSE)</f>
        <v>1</v>
      </c>
      <c r="H88" s="6"/>
      <c r="I88" s="4">
        <f>COUNTIFS($C$1:C88,C88)</f>
        <v>8</v>
      </c>
    </row>
    <row r="89" spans="3:9" x14ac:dyDescent="0.3">
      <c r="C89" s="6">
        <f t="shared" si="5"/>
        <v>3</v>
      </c>
      <c r="D89" s="9" t="s">
        <v>246</v>
      </c>
      <c r="E89" s="9" t="str">
        <f>IF(E79=0,"",E79)</f>
        <v>KORRUSE AVATUD NETOPIND</v>
      </c>
      <c r="F89" s="10">
        <f>IF(IF(C89&lt;='Hoone üldandmed'!$B$3*1,TRUE,FALSE),C89,"")</f>
        <v>3</v>
      </c>
      <c r="G89" s="10" t="b">
        <f>IF(C89&lt;='Hoone üldandmed'!$B$3*1,TRUE,FALSE)</f>
        <v>1</v>
      </c>
      <c r="H89" s="6"/>
      <c r="I89" s="4">
        <f>COUNTIFS($C$1:C89,C89)</f>
        <v>9</v>
      </c>
    </row>
    <row r="90" spans="3:9" x14ac:dyDescent="0.3">
      <c r="C90" s="6">
        <f t="shared" si="5"/>
        <v>3</v>
      </c>
      <c r="D90" s="9" t="s">
        <v>234</v>
      </c>
      <c r="E90" s="9" t="s">
        <v>215</v>
      </c>
      <c r="F90" s="10">
        <f>IF(IF(C90&lt;='Hoone üldandmed'!$B$3*1,TRUE,FALSE),C90,"")</f>
        <v>3</v>
      </c>
      <c r="G90" s="10" t="b">
        <f>IF(C90&lt;='Hoone üldandmed'!$B$3*1,TRUE,FALSE)</f>
        <v>1</v>
      </c>
      <c r="H90" s="6"/>
      <c r="I90" s="4"/>
    </row>
    <row r="91" spans="3:9" x14ac:dyDescent="0.3">
      <c r="C91" s="6">
        <f t="shared" si="5"/>
        <v>4</v>
      </c>
      <c r="D91" s="9" t="str">
        <f>C91&amp;". Korrus"</f>
        <v>4. Korrus</v>
      </c>
      <c r="E91" s="9" t="str">
        <f>IF(E81=0,"",E81)</f>
        <v/>
      </c>
      <c r="F91" s="10">
        <f>IF(IF(C91&lt;='Hoone üldandmed'!$B$3*1,TRUE,FALSE),C91,"")</f>
        <v>4</v>
      </c>
      <c r="G91" s="10" t="b">
        <f>IF(C91&lt;='Hoone üldandmed'!$B$3*1,TRUE,FALSE)</f>
        <v>1</v>
      </c>
      <c r="H91" s="6">
        <f>H81+1</f>
        <v>9</v>
      </c>
      <c r="I91" s="4">
        <f>COUNTIFS($C$1:C91,C91)</f>
        <v>1</v>
      </c>
    </row>
    <row r="92" spans="3:9" x14ac:dyDescent="0.3">
      <c r="C92" s="6">
        <f t="shared" si="5"/>
        <v>4</v>
      </c>
      <c r="D92" s="9" t="s">
        <v>242</v>
      </c>
      <c r="E92" s="9" t="str">
        <f>IF(E82=0,"",E82)</f>
        <v>ÜÜRITAV PIND</v>
      </c>
      <c r="F92" s="10">
        <f>IF(IF(C92&lt;='Hoone üldandmed'!$B$3*1,TRUE,FALSE),C92,"")</f>
        <v>4</v>
      </c>
      <c r="G92" s="10" t="b">
        <f>IF(C92&lt;='Hoone üldandmed'!$B$3*1,TRUE,FALSE)</f>
        <v>1</v>
      </c>
      <c r="H92" s="6"/>
      <c r="I92" s="4">
        <f>COUNTIFS($C$1:C92,C92)</f>
        <v>2</v>
      </c>
    </row>
    <row r="93" spans="3:9" x14ac:dyDescent="0.3">
      <c r="C93" s="6">
        <f t="shared" si="5"/>
        <v>4</v>
      </c>
      <c r="D93" s="9" t="s">
        <v>243</v>
      </c>
      <c r="E93" s="9" t="str">
        <f>IF(E83=0,"",E83)</f>
        <v>VERTIKAALSETE ÜHENDUSTEEDE PIND</v>
      </c>
      <c r="F93" s="10">
        <f>IF(IF(C93&lt;='Hoone üldandmed'!$B$3*1,TRUE,FALSE),C93,"")</f>
        <v>4</v>
      </c>
      <c r="G93" s="10" t="b">
        <f>IF(C93&lt;='Hoone üldandmed'!$B$3*1,TRUE,FALSE)</f>
        <v>1</v>
      </c>
      <c r="H93" s="6"/>
      <c r="I93" s="4">
        <f>COUNTIFS($C$1:C93,C93)</f>
        <v>3</v>
      </c>
    </row>
    <row r="94" spans="3:9" x14ac:dyDescent="0.3">
      <c r="C94" s="6">
        <f t="shared" si="5"/>
        <v>4</v>
      </c>
      <c r="D94" s="9" t="s">
        <v>244</v>
      </c>
      <c r="E94" s="9" t="str">
        <f>IF(E84=0,"",E84)</f>
        <v>TEHNOPIND</v>
      </c>
      <c r="F94" s="10">
        <f>IF(IF(C94&lt;='Hoone üldandmed'!$B$3*1,TRUE,FALSE),C94,"")</f>
        <v>4</v>
      </c>
      <c r="G94" s="10" t="b">
        <f>IF(C94&lt;='Hoone üldandmed'!$B$3*1,TRUE,FALSE)</f>
        <v>1</v>
      </c>
      <c r="H94" s="6"/>
      <c r="I94" s="4">
        <f>COUNTIFS($C$1:C94,C94)</f>
        <v>4</v>
      </c>
    </row>
    <row r="95" spans="3:9" x14ac:dyDescent="0.3">
      <c r="C95" s="6">
        <f t="shared" si="5"/>
        <v>4</v>
      </c>
      <c r="D95" s="9" t="s">
        <v>167</v>
      </c>
      <c r="E95" s="9" t="str">
        <f>IF(E85=0,"",E85)</f>
        <v/>
      </c>
      <c r="F95" s="10">
        <f>IF(IF(C95&lt;='Hoone üldandmed'!$B$3*1,TRUE,FALSE),C95,"")</f>
        <v>4</v>
      </c>
      <c r="G95" s="10" t="b">
        <f>IF(C95&lt;='Hoone üldandmed'!$B$3*1,TRUE,FALSE)</f>
        <v>1</v>
      </c>
      <c r="H95" s="6"/>
      <c r="I95" s="4">
        <f>COUNTIFS($C$1:C95,C95)</f>
        <v>5</v>
      </c>
    </row>
    <row r="96" spans="3:9" x14ac:dyDescent="0.3">
      <c r="C96" s="6">
        <f t="shared" si="5"/>
        <v>4</v>
      </c>
      <c r="D96" s="9" t="s">
        <v>233</v>
      </c>
      <c r="E96" s="9" t="s">
        <v>214</v>
      </c>
      <c r="F96" s="10">
        <f>IF(IF(C96&lt;='Hoone üldandmed'!$B$3*1,TRUE,FALSE),C96,"")</f>
        <v>4</v>
      </c>
      <c r="G96" s="10" t="b">
        <f>IF(C96&lt;='Hoone üldandmed'!$B$3*1,TRUE,FALSE)</f>
        <v>1</v>
      </c>
      <c r="H96" s="6"/>
      <c r="I96" s="4">
        <f>COUNTIFS($C$1:C96,C96)</f>
        <v>6</v>
      </c>
    </row>
    <row r="97" spans="3:9" x14ac:dyDescent="0.3">
      <c r="C97" s="6">
        <f t="shared" ref="C97:C106" si="6">C87+1</f>
        <v>4</v>
      </c>
      <c r="D97" s="9" t="s">
        <v>168</v>
      </c>
      <c r="E97" s="9" t="str">
        <f>IF(E87=0,"",E87)</f>
        <v/>
      </c>
      <c r="F97" s="10">
        <f>IF(IF(C97&lt;='Hoone üldandmed'!$B$3*1,TRUE,FALSE),C97,"")</f>
        <v>4</v>
      </c>
      <c r="G97" s="10" t="b">
        <f>IF(C97&lt;='Hoone üldandmed'!$B$3*1,TRUE,FALSE)</f>
        <v>1</v>
      </c>
      <c r="H97" s="6"/>
      <c r="I97" s="4">
        <f>COUNTIFS($C$1:C97,C97)</f>
        <v>7</v>
      </c>
    </row>
    <row r="98" spans="3:9" x14ac:dyDescent="0.3">
      <c r="C98" s="6">
        <f t="shared" si="6"/>
        <v>4</v>
      </c>
      <c r="D98" s="9" t="s">
        <v>169</v>
      </c>
      <c r="E98" s="9" t="str">
        <f>IF(E88=0,"",E88)</f>
        <v/>
      </c>
      <c r="F98" s="10">
        <f>IF(IF(C98&lt;='Hoone üldandmed'!$B$3*1,TRUE,FALSE),C98,"")</f>
        <v>4</v>
      </c>
      <c r="G98" s="10" t="b">
        <f>IF(C98&lt;='Hoone üldandmed'!$B$3*1,TRUE,FALSE)</f>
        <v>1</v>
      </c>
      <c r="H98" s="6"/>
      <c r="I98" s="4">
        <f>COUNTIFS($C$1:C98,C98)</f>
        <v>8</v>
      </c>
    </row>
    <row r="99" spans="3:9" x14ac:dyDescent="0.3">
      <c r="C99" s="6">
        <f t="shared" si="6"/>
        <v>4</v>
      </c>
      <c r="D99" s="9" t="s">
        <v>246</v>
      </c>
      <c r="E99" s="9" t="str">
        <f>IF(E89=0,"",E89)</f>
        <v>KORRUSE AVATUD NETOPIND</v>
      </c>
      <c r="F99" s="10">
        <f>IF(IF(C99&lt;='Hoone üldandmed'!$B$3*1,TRUE,FALSE),C99,"")</f>
        <v>4</v>
      </c>
      <c r="G99" s="10" t="b">
        <f>IF(C99&lt;='Hoone üldandmed'!$B$3*1,TRUE,FALSE)</f>
        <v>1</v>
      </c>
      <c r="H99" s="6"/>
      <c r="I99" s="4">
        <f>COUNTIFS($C$1:C99,C99)</f>
        <v>9</v>
      </c>
    </row>
    <row r="100" spans="3:9" x14ac:dyDescent="0.3">
      <c r="C100" s="6">
        <f t="shared" si="6"/>
        <v>4</v>
      </c>
      <c r="D100" s="9" t="s">
        <v>234</v>
      </c>
      <c r="E100" s="9" t="s">
        <v>215</v>
      </c>
      <c r="F100" s="10">
        <f>IF(IF(C100&lt;='Hoone üldandmed'!$B$3*1,TRUE,FALSE),C100,"")</f>
        <v>4</v>
      </c>
      <c r="G100" s="10" t="b">
        <f>IF(C100&lt;='Hoone üldandmed'!$B$3*1,TRUE,FALSE)</f>
        <v>1</v>
      </c>
      <c r="H100" s="6"/>
      <c r="I100" s="4"/>
    </row>
    <row r="101" spans="3:9" x14ac:dyDescent="0.3">
      <c r="C101" s="6">
        <f t="shared" si="6"/>
        <v>5</v>
      </c>
      <c r="D101" s="9" t="str">
        <f>C101&amp;". Korrus"</f>
        <v>5. Korrus</v>
      </c>
      <c r="E101" s="9" t="str">
        <f>IF(E91=0,"",E91)</f>
        <v/>
      </c>
      <c r="F101" s="10">
        <f>IF(IF(C101&lt;='Hoone üldandmed'!$B$3*1,TRUE,FALSE),C101,"")</f>
        <v>5</v>
      </c>
      <c r="G101" s="10" t="b">
        <f>IF(C101&lt;='Hoone üldandmed'!$B$3*1,TRUE,FALSE)</f>
        <v>1</v>
      </c>
      <c r="H101" s="6">
        <f>H91+1</f>
        <v>10</v>
      </c>
      <c r="I101" s="4">
        <f>COUNTIFS($C$1:C101,C101)</f>
        <v>1</v>
      </c>
    </row>
    <row r="102" spans="3:9" x14ac:dyDescent="0.3">
      <c r="C102" s="6">
        <f t="shared" si="6"/>
        <v>5</v>
      </c>
      <c r="D102" s="9" t="s">
        <v>242</v>
      </c>
      <c r="E102" s="9" t="str">
        <f>IF(E92=0,"",E92)</f>
        <v>ÜÜRITAV PIND</v>
      </c>
      <c r="F102" s="10">
        <f>IF(IF(C102&lt;='Hoone üldandmed'!$B$3*1,TRUE,FALSE),C102,"")</f>
        <v>5</v>
      </c>
      <c r="G102" s="10" t="b">
        <f>IF(C102&lt;='Hoone üldandmed'!$B$3*1,TRUE,FALSE)</f>
        <v>1</v>
      </c>
      <c r="H102" s="6"/>
      <c r="I102" s="4">
        <f>COUNTIFS($C$1:C102,C102)</f>
        <v>2</v>
      </c>
    </row>
    <row r="103" spans="3:9" x14ac:dyDescent="0.3">
      <c r="C103" s="6">
        <f t="shared" si="6"/>
        <v>5</v>
      </c>
      <c r="D103" s="9" t="s">
        <v>243</v>
      </c>
      <c r="E103" s="9" t="str">
        <f>IF(E93=0,"",E93)</f>
        <v>VERTIKAALSETE ÜHENDUSTEEDE PIND</v>
      </c>
      <c r="F103" s="10">
        <f>IF(IF(C103&lt;='Hoone üldandmed'!$B$3*1,TRUE,FALSE),C103,"")</f>
        <v>5</v>
      </c>
      <c r="G103" s="10" t="b">
        <f>IF(C103&lt;='Hoone üldandmed'!$B$3*1,TRUE,FALSE)</f>
        <v>1</v>
      </c>
      <c r="H103" s="6"/>
      <c r="I103" s="4">
        <f>COUNTIFS($C$1:C103,C103)</f>
        <v>3</v>
      </c>
    </row>
    <row r="104" spans="3:9" x14ac:dyDescent="0.3">
      <c r="C104" s="6">
        <f t="shared" si="6"/>
        <v>5</v>
      </c>
      <c r="D104" s="9" t="s">
        <v>244</v>
      </c>
      <c r="E104" s="9" t="str">
        <f>IF(E94=0,"",E94)</f>
        <v>TEHNOPIND</v>
      </c>
      <c r="F104" s="10">
        <f>IF(IF(C104&lt;='Hoone üldandmed'!$B$3*1,TRUE,FALSE),C104,"")</f>
        <v>5</v>
      </c>
      <c r="G104" s="10" t="b">
        <f>IF(C104&lt;='Hoone üldandmed'!$B$3*1,TRUE,FALSE)</f>
        <v>1</v>
      </c>
      <c r="H104" s="6"/>
      <c r="I104" s="4">
        <f>COUNTIFS($C$1:C104,C104)</f>
        <v>4</v>
      </c>
    </row>
    <row r="105" spans="3:9" x14ac:dyDescent="0.3">
      <c r="C105" s="6">
        <f t="shared" si="6"/>
        <v>5</v>
      </c>
      <c r="D105" s="9" t="s">
        <v>167</v>
      </c>
      <c r="E105" s="9" t="str">
        <f>IF(E95=0,"",E95)</f>
        <v/>
      </c>
      <c r="F105" s="10">
        <f>IF(IF(C105&lt;='Hoone üldandmed'!$B$3*1,TRUE,FALSE),C105,"")</f>
        <v>5</v>
      </c>
      <c r="G105" s="10" t="b">
        <f>IF(C105&lt;='Hoone üldandmed'!$B$3*1,TRUE,FALSE)</f>
        <v>1</v>
      </c>
      <c r="H105" s="6"/>
      <c r="I105" s="4">
        <f>COUNTIFS($C$1:C105,C105)</f>
        <v>5</v>
      </c>
    </row>
    <row r="106" spans="3:9" x14ac:dyDescent="0.3">
      <c r="C106" s="6">
        <f t="shared" si="6"/>
        <v>5</v>
      </c>
      <c r="D106" s="9" t="s">
        <v>233</v>
      </c>
      <c r="E106" s="9" t="s">
        <v>214</v>
      </c>
      <c r="F106" s="10">
        <f>IF(IF(C106&lt;='Hoone üldandmed'!$B$3*1,TRUE,FALSE),C106,"")</f>
        <v>5</v>
      </c>
      <c r="G106" s="10" t="b">
        <f>IF(C106&lt;='Hoone üldandmed'!$B$3*1,TRUE,FALSE)</f>
        <v>1</v>
      </c>
      <c r="H106" s="6"/>
      <c r="I106" s="4">
        <f>COUNTIFS($C$1:C106,C106)</f>
        <v>6</v>
      </c>
    </row>
    <row r="107" spans="3:9" x14ac:dyDescent="0.3">
      <c r="C107" s="6">
        <f t="shared" ref="C107:C116" si="7">C97+1</f>
        <v>5</v>
      </c>
      <c r="D107" s="9" t="s">
        <v>168</v>
      </c>
      <c r="E107" s="9" t="str">
        <f>IF(E97=0,"",E97)</f>
        <v/>
      </c>
      <c r="F107" s="10">
        <f>IF(IF(C107&lt;='Hoone üldandmed'!$B$3*1,TRUE,FALSE),C107,"")</f>
        <v>5</v>
      </c>
      <c r="G107" s="10" t="b">
        <f>IF(C107&lt;='Hoone üldandmed'!$B$3*1,TRUE,FALSE)</f>
        <v>1</v>
      </c>
      <c r="H107" s="6"/>
      <c r="I107" s="4">
        <f>COUNTIFS($C$1:C107,C107)</f>
        <v>7</v>
      </c>
    </row>
    <row r="108" spans="3:9" x14ac:dyDescent="0.3">
      <c r="C108" s="6">
        <f t="shared" si="7"/>
        <v>5</v>
      </c>
      <c r="D108" s="9" t="s">
        <v>169</v>
      </c>
      <c r="E108" s="9" t="str">
        <f>IF(E98=0,"",E98)</f>
        <v/>
      </c>
      <c r="F108" s="10">
        <f>IF(IF(C108&lt;='Hoone üldandmed'!$B$3*1,TRUE,FALSE),C108,"")</f>
        <v>5</v>
      </c>
      <c r="G108" s="10" t="b">
        <f>IF(C108&lt;='Hoone üldandmed'!$B$3*1,TRUE,FALSE)</f>
        <v>1</v>
      </c>
      <c r="H108" s="6"/>
      <c r="I108" s="4">
        <f>COUNTIFS($C$1:C108,C108)</f>
        <v>8</v>
      </c>
    </row>
    <row r="109" spans="3:9" x14ac:dyDescent="0.3">
      <c r="C109" s="6">
        <f t="shared" si="7"/>
        <v>5</v>
      </c>
      <c r="D109" s="9" t="s">
        <v>246</v>
      </c>
      <c r="E109" s="9" t="str">
        <f>IF(E99=0,"",E99)</f>
        <v>KORRUSE AVATUD NETOPIND</v>
      </c>
      <c r="F109" s="10">
        <f>IF(IF(C109&lt;='Hoone üldandmed'!$B$3*1,TRUE,FALSE),C109,"")</f>
        <v>5</v>
      </c>
      <c r="G109" s="10" t="b">
        <f>IF(C109&lt;='Hoone üldandmed'!$B$3*1,TRUE,FALSE)</f>
        <v>1</v>
      </c>
      <c r="H109" s="6"/>
      <c r="I109" s="4">
        <f>COUNTIFS($C$1:C109,C109)</f>
        <v>9</v>
      </c>
    </row>
    <row r="110" spans="3:9" x14ac:dyDescent="0.3">
      <c r="C110" s="6">
        <f t="shared" si="7"/>
        <v>5</v>
      </c>
      <c r="D110" s="9" t="s">
        <v>234</v>
      </c>
      <c r="E110" s="9" t="s">
        <v>215</v>
      </c>
      <c r="F110" s="10">
        <f>IF(IF(C110&lt;='Hoone üldandmed'!$B$3*1,TRUE,FALSE),C110,"")</f>
        <v>5</v>
      </c>
      <c r="G110" s="10" t="b">
        <f>IF(C110&lt;='Hoone üldandmed'!$B$3*1,TRUE,FALSE)</f>
        <v>1</v>
      </c>
      <c r="H110" s="6"/>
      <c r="I110" s="4"/>
    </row>
    <row r="111" spans="3:9" x14ac:dyDescent="0.3">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3">
      <c r="C112" s="6">
        <f t="shared" si="7"/>
        <v>6</v>
      </c>
      <c r="D112" s="9" t="s">
        <v>242</v>
      </c>
      <c r="E112" s="9" t="str">
        <f>IF(E102=0,"",E102)</f>
        <v>ÜÜRITAV PIND</v>
      </c>
      <c r="F112" s="10" t="str">
        <f>IF(IF(C112&lt;='Hoone üldandmed'!$B$3*1,TRUE,FALSE),C112,"")</f>
        <v/>
      </c>
      <c r="G112" s="10" t="b">
        <f>IF(C112&lt;='Hoone üldandmed'!$B$3*1,TRUE,FALSE)</f>
        <v>0</v>
      </c>
      <c r="H112" s="6"/>
      <c r="I112" s="4">
        <f>COUNTIFS($C$1:C112,C112)</f>
        <v>2</v>
      </c>
    </row>
    <row r="113" spans="3:9" x14ac:dyDescent="0.3">
      <c r="C113" s="6">
        <f t="shared" si="7"/>
        <v>6</v>
      </c>
      <c r="D113" s="9" t="s">
        <v>243</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3">
      <c r="C114" s="6">
        <f t="shared" si="7"/>
        <v>6</v>
      </c>
      <c r="D114" s="9" t="s">
        <v>244</v>
      </c>
      <c r="E114" s="9" t="str">
        <f>IF(E104=0,"",E104)</f>
        <v>TEHNOPIND</v>
      </c>
      <c r="F114" s="10" t="str">
        <f>IF(IF(C114&lt;='Hoone üldandmed'!$B$3*1,TRUE,FALSE),C114,"")</f>
        <v/>
      </c>
      <c r="G114" s="10" t="b">
        <f>IF(C114&lt;='Hoone üldandmed'!$B$3*1,TRUE,FALSE)</f>
        <v>0</v>
      </c>
      <c r="H114" s="6"/>
      <c r="I114" s="4">
        <f>COUNTIFS($C$1:C114,C114)</f>
        <v>4</v>
      </c>
    </row>
    <row r="115" spans="3:9" x14ac:dyDescent="0.3">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3">
      <c r="C116" s="6">
        <f t="shared" si="7"/>
        <v>6</v>
      </c>
      <c r="D116" s="9" t="s">
        <v>233</v>
      </c>
      <c r="E116" s="9" t="s">
        <v>214</v>
      </c>
      <c r="F116" s="10" t="str">
        <f>IF(IF(C116&lt;='Hoone üldandmed'!$B$3*1,TRUE,FALSE),C116,"")</f>
        <v/>
      </c>
      <c r="G116" s="10" t="b">
        <f>IF(C116&lt;='Hoone üldandmed'!$B$3*1,TRUE,FALSE)</f>
        <v>0</v>
      </c>
      <c r="H116" s="6"/>
      <c r="I116" s="4">
        <f>COUNTIFS($C$1:C116,C116)</f>
        <v>6</v>
      </c>
    </row>
    <row r="117" spans="3:9" x14ac:dyDescent="0.3">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3">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3">
      <c r="C119" s="6">
        <f t="shared" si="8"/>
        <v>6</v>
      </c>
      <c r="D119" s="9" t="s">
        <v>246</v>
      </c>
      <c r="E119" s="9" t="str">
        <f>IF(E109=0,"",E109)</f>
        <v>KORRUSE AVATUD NETOPIND</v>
      </c>
      <c r="F119" s="10" t="str">
        <f>IF(IF(C119&lt;='Hoone üldandmed'!$B$3*1,TRUE,FALSE),C119,"")</f>
        <v/>
      </c>
      <c r="G119" s="10" t="b">
        <f>IF(C119&lt;='Hoone üldandmed'!$B$3*1,TRUE,FALSE)</f>
        <v>0</v>
      </c>
      <c r="H119" s="6"/>
      <c r="I119" s="4">
        <f>COUNTIFS($C$1:C119,C119)</f>
        <v>9</v>
      </c>
    </row>
    <row r="120" spans="3:9" x14ac:dyDescent="0.3">
      <c r="C120" s="6">
        <f t="shared" si="8"/>
        <v>6</v>
      </c>
      <c r="D120" s="9" t="s">
        <v>234</v>
      </c>
      <c r="E120" s="9" t="s">
        <v>215</v>
      </c>
      <c r="F120" s="10" t="str">
        <f>IF(IF(C120&lt;='Hoone üldandmed'!$B$3*1,TRUE,FALSE),C120,"")</f>
        <v/>
      </c>
      <c r="G120" s="10" t="b">
        <f>IF(C120&lt;='Hoone üldandmed'!$B$3*1,TRUE,FALSE)</f>
        <v>0</v>
      </c>
      <c r="H120" s="6"/>
      <c r="I120" s="4"/>
    </row>
    <row r="121" spans="3:9" x14ac:dyDescent="0.3">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3">
      <c r="C122" s="6">
        <f t="shared" si="8"/>
        <v>7</v>
      </c>
      <c r="D122" s="9" t="s">
        <v>242</v>
      </c>
      <c r="E122" s="9" t="str">
        <f>IF(E112=0,"",E112)</f>
        <v>ÜÜRITAV PIND</v>
      </c>
      <c r="F122" s="10" t="str">
        <f>IF(IF(C122&lt;='Hoone üldandmed'!$B$3*1,TRUE,FALSE),C122,"")</f>
        <v/>
      </c>
      <c r="G122" s="10" t="b">
        <f>IF(C122&lt;='Hoone üldandmed'!$B$3*1,TRUE,FALSE)</f>
        <v>0</v>
      </c>
      <c r="H122" s="6"/>
      <c r="I122" s="4">
        <f>COUNTIFS($C$1:C122,C122)</f>
        <v>2</v>
      </c>
    </row>
    <row r="123" spans="3:9" x14ac:dyDescent="0.3">
      <c r="C123" s="6">
        <f t="shared" si="8"/>
        <v>7</v>
      </c>
      <c r="D123" s="9" t="s">
        <v>243</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3">
      <c r="C124" s="6">
        <f t="shared" si="8"/>
        <v>7</v>
      </c>
      <c r="D124" s="9" t="s">
        <v>244</v>
      </c>
      <c r="E124" s="9" t="str">
        <f>IF(E114=0,"",E114)</f>
        <v>TEHNOPIND</v>
      </c>
      <c r="F124" s="10" t="str">
        <f>IF(IF(C124&lt;='Hoone üldandmed'!$B$3*1,TRUE,FALSE),C124,"")</f>
        <v/>
      </c>
      <c r="G124" s="10" t="b">
        <f>IF(C124&lt;='Hoone üldandmed'!$B$3*1,TRUE,FALSE)</f>
        <v>0</v>
      </c>
      <c r="H124" s="6"/>
      <c r="I124" s="4">
        <f>COUNTIFS($C$1:C124,C124)</f>
        <v>4</v>
      </c>
    </row>
    <row r="125" spans="3:9" x14ac:dyDescent="0.3">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3">
      <c r="C126" s="6">
        <f t="shared" si="8"/>
        <v>7</v>
      </c>
      <c r="D126" s="9" t="s">
        <v>233</v>
      </c>
      <c r="E126" s="9" t="s">
        <v>214</v>
      </c>
      <c r="F126" s="10" t="str">
        <f>IF(IF(C126&lt;='Hoone üldandmed'!$B$3*1,TRUE,FALSE),C126,"")</f>
        <v/>
      </c>
      <c r="G126" s="10" t="b">
        <f>IF(C126&lt;='Hoone üldandmed'!$B$3*1,TRUE,FALSE)</f>
        <v>0</v>
      </c>
      <c r="H126" s="6"/>
      <c r="I126" s="4">
        <f>COUNTIFS($C$1:C126,C126)</f>
        <v>6</v>
      </c>
    </row>
    <row r="127" spans="3:9" x14ac:dyDescent="0.3">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3">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3">
      <c r="C129" s="6">
        <f t="shared" si="9"/>
        <v>7</v>
      </c>
      <c r="D129" s="9" t="s">
        <v>246</v>
      </c>
      <c r="E129" s="9" t="str">
        <f>IF(E119=0,"",E119)</f>
        <v>KORRUSE AVATUD NETOPIND</v>
      </c>
      <c r="F129" s="10" t="str">
        <f>IF(IF(C129&lt;='Hoone üldandmed'!$B$3*1,TRUE,FALSE),C129,"")</f>
        <v/>
      </c>
      <c r="G129" s="10" t="b">
        <f>IF(C129&lt;='Hoone üldandmed'!$B$3*1,TRUE,FALSE)</f>
        <v>0</v>
      </c>
      <c r="H129" s="6"/>
      <c r="I129" s="4">
        <f>COUNTIFS($C$1:C129,C129)</f>
        <v>9</v>
      </c>
    </row>
    <row r="130" spans="3:9" x14ac:dyDescent="0.3">
      <c r="C130" s="6">
        <f t="shared" si="9"/>
        <v>7</v>
      </c>
      <c r="D130" s="9" t="s">
        <v>234</v>
      </c>
      <c r="E130" s="9" t="s">
        <v>215</v>
      </c>
      <c r="F130" s="10" t="str">
        <f>IF(IF(C130&lt;='Hoone üldandmed'!$B$3*1,TRUE,FALSE),C130,"")</f>
        <v/>
      </c>
      <c r="G130" s="10" t="b">
        <f>IF(C130&lt;='Hoone üldandmed'!$B$3*1,TRUE,FALSE)</f>
        <v>0</v>
      </c>
      <c r="H130" s="6"/>
      <c r="I130" s="4"/>
    </row>
    <row r="131" spans="3:9" x14ac:dyDescent="0.3">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3">
      <c r="C132" s="6">
        <f t="shared" si="9"/>
        <v>8</v>
      </c>
      <c r="D132" s="9" t="s">
        <v>242</v>
      </c>
      <c r="E132" s="9" t="str">
        <f>IF(E122=0,"",E122)</f>
        <v>ÜÜRITAV PIND</v>
      </c>
      <c r="F132" s="10" t="str">
        <f>IF(IF(C132&lt;='Hoone üldandmed'!$B$3*1,TRUE,FALSE),C132,"")</f>
        <v/>
      </c>
      <c r="G132" s="10" t="b">
        <f>IF(C132&lt;='Hoone üldandmed'!$B$3*1,TRUE,FALSE)</f>
        <v>0</v>
      </c>
      <c r="H132" s="6"/>
      <c r="I132" s="4">
        <f>COUNTIFS($C$1:C132,C132)</f>
        <v>2</v>
      </c>
    </row>
    <row r="133" spans="3:9" x14ac:dyDescent="0.3">
      <c r="C133" s="6">
        <f t="shared" si="9"/>
        <v>8</v>
      </c>
      <c r="D133" s="9" t="s">
        <v>243</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3">
      <c r="C134" s="6">
        <f t="shared" si="9"/>
        <v>8</v>
      </c>
      <c r="D134" s="9" t="s">
        <v>244</v>
      </c>
      <c r="E134" s="9" t="str">
        <f>IF(E124=0,"",E124)</f>
        <v>TEHNOPIND</v>
      </c>
      <c r="F134" s="10" t="str">
        <f>IF(IF(C134&lt;='Hoone üldandmed'!$B$3*1,TRUE,FALSE),C134,"")</f>
        <v/>
      </c>
      <c r="G134" s="10" t="b">
        <f>IF(C134&lt;='Hoone üldandmed'!$B$3*1,TRUE,FALSE)</f>
        <v>0</v>
      </c>
      <c r="H134" s="6"/>
      <c r="I134" s="4">
        <f>COUNTIFS($C$1:C134,C134)</f>
        <v>4</v>
      </c>
    </row>
    <row r="135" spans="3:9" x14ac:dyDescent="0.3">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3">
      <c r="C136" s="6">
        <f t="shared" si="9"/>
        <v>8</v>
      </c>
      <c r="D136" s="9" t="s">
        <v>233</v>
      </c>
      <c r="E136" s="9" t="s">
        <v>214</v>
      </c>
      <c r="F136" s="10" t="str">
        <f>IF(IF(C136&lt;='Hoone üldandmed'!$B$3*1,TRUE,FALSE),C136,"")</f>
        <v/>
      </c>
      <c r="G136" s="10" t="b">
        <f>IF(C136&lt;='Hoone üldandmed'!$B$3*1,TRUE,FALSE)</f>
        <v>0</v>
      </c>
      <c r="H136" s="6"/>
      <c r="I136" s="4">
        <f>COUNTIFS($C$1:C136,C136)</f>
        <v>6</v>
      </c>
    </row>
    <row r="137" spans="3:9" x14ac:dyDescent="0.3">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3">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3">
      <c r="C139" s="6">
        <f t="shared" si="10"/>
        <v>8</v>
      </c>
      <c r="D139" s="9" t="s">
        <v>246</v>
      </c>
      <c r="E139" s="9" t="str">
        <f>IF(E129=0,"",E129)</f>
        <v>KORRUSE AVATUD NETOPIND</v>
      </c>
      <c r="F139" s="10" t="str">
        <f>IF(IF(C139&lt;='Hoone üldandmed'!$B$3*1,TRUE,FALSE),C139,"")</f>
        <v/>
      </c>
      <c r="G139" s="10" t="b">
        <f>IF(C139&lt;='Hoone üldandmed'!$B$3*1,TRUE,FALSE)</f>
        <v>0</v>
      </c>
      <c r="H139" s="6"/>
      <c r="I139" s="4">
        <f>COUNTIFS($C$1:C139,C139)</f>
        <v>9</v>
      </c>
    </row>
    <row r="140" spans="3:9" x14ac:dyDescent="0.3">
      <c r="C140" s="6">
        <f t="shared" si="10"/>
        <v>8</v>
      </c>
      <c r="D140" s="9" t="s">
        <v>234</v>
      </c>
      <c r="E140" s="9" t="s">
        <v>215</v>
      </c>
      <c r="F140" s="10" t="str">
        <f>IF(IF(C140&lt;='Hoone üldandmed'!$B$3*1,TRUE,FALSE),C140,"")</f>
        <v/>
      </c>
      <c r="G140" s="10" t="b">
        <f>IF(C140&lt;='Hoone üldandmed'!$B$3*1,TRUE,FALSE)</f>
        <v>0</v>
      </c>
      <c r="H140" s="6"/>
      <c r="I140" s="4"/>
    </row>
    <row r="141" spans="3:9" x14ac:dyDescent="0.3">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3">
      <c r="C142" s="6">
        <f t="shared" si="10"/>
        <v>9</v>
      </c>
      <c r="D142" s="9" t="s">
        <v>242</v>
      </c>
      <c r="E142" s="9" t="str">
        <f>IF(E132=0,"",E132)</f>
        <v>ÜÜRITAV PIND</v>
      </c>
      <c r="F142" s="10" t="str">
        <f>IF(IF(C142&lt;='Hoone üldandmed'!$B$3*1,TRUE,FALSE),C142,"")</f>
        <v/>
      </c>
      <c r="G142" s="10" t="b">
        <f>IF(C142&lt;='Hoone üldandmed'!$B$3*1,TRUE,FALSE)</f>
        <v>0</v>
      </c>
      <c r="H142" s="6"/>
      <c r="I142" s="4">
        <f>COUNTIFS($C$1:C142,C142)</f>
        <v>2</v>
      </c>
    </row>
    <row r="143" spans="3:9" x14ac:dyDescent="0.3">
      <c r="C143" s="6">
        <f t="shared" si="10"/>
        <v>9</v>
      </c>
      <c r="D143" s="9" t="s">
        <v>243</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3">
      <c r="C144" s="6">
        <f t="shared" si="10"/>
        <v>9</v>
      </c>
      <c r="D144" s="9" t="s">
        <v>244</v>
      </c>
      <c r="E144" s="9" t="str">
        <f>IF(E134=0,"",E134)</f>
        <v>TEHNOPIND</v>
      </c>
      <c r="F144" s="10" t="str">
        <f>IF(IF(C144&lt;='Hoone üldandmed'!$B$3*1,TRUE,FALSE),C144,"")</f>
        <v/>
      </c>
      <c r="G144" s="10" t="b">
        <f>IF(C144&lt;='Hoone üldandmed'!$B$3*1,TRUE,FALSE)</f>
        <v>0</v>
      </c>
      <c r="H144" s="6"/>
      <c r="I144" s="4">
        <f>COUNTIFS($C$1:C144,C144)</f>
        <v>4</v>
      </c>
    </row>
    <row r="145" spans="3:9" x14ac:dyDescent="0.3">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3">
      <c r="C146" s="6">
        <f t="shared" si="10"/>
        <v>9</v>
      </c>
      <c r="D146" s="9" t="s">
        <v>233</v>
      </c>
      <c r="E146" s="9" t="s">
        <v>214</v>
      </c>
      <c r="F146" s="10" t="str">
        <f>IF(IF(C146&lt;='Hoone üldandmed'!$B$3*1,TRUE,FALSE),C146,"")</f>
        <v/>
      </c>
      <c r="G146" s="10" t="b">
        <f>IF(C146&lt;='Hoone üldandmed'!$B$3*1,TRUE,FALSE)</f>
        <v>0</v>
      </c>
      <c r="H146" s="6"/>
      <c r="I146" s="4">
        <f>COUNTIFS($C$1:C146,C146)</f>
        <v>6</v>
      </c>
    </row>
    <row r="147" spans="3:9" x14ac:dyDescent="0.3">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3">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3">
      <c r="C149" s="6">
        <f t="shared" si="11"/>
        <v>9</v>
      </c>
      <c r="D149" s="9" t="s">
        <v>246</v>
      </c>
      <c r="E149" s="9" t="str">
        <f>IF(E139=0,"",E139)</f>
        <v>KORRUSE AVATUD NETOPIND</v>
      </c>
      <c r="F149" s="10" t="str">
        <f>IF(IF(C149&lt;='Hoone üldandmed'!$B$3*1,TRUE,FALSE),C149,"")</f>
        <v/>
      </c>
      <c r="G149" s="10" t="b">
        <f>IF(C149&lt;='Hoone üldandmed'!$B$3*1,TRUE,FALSE)</f>
        <v>0</v>
      </c>
      <c r="H149" s="6"/>
      <c r="I149" s="4">
        <f>COUNTIFS($C$1:C149,C149)</f>
        <v>9</v>
      </c>
    </row>
    <row r="150" spans="3:9" x14ac:dyDescent="0.3">
      <c r="C150" s="6">
        <f t="shared" si="11"/>
        <v>9</v>
      </c>
      <c r="D150" s="9" t="s">
        <v>234</v>
      </c>
      <c r="E150" s="9" t="s">
        <v>215</v>
      </c>
      <c r="F150" s="10" t="str">
        <f>IF(IF(C150&lt;='Hoone üldandmed'!$B$3*1,TRUE,FALSE),C150,"")</f>
        <v/>
      </c>
      <c r="G150" s="10" t="b">
        <f>IF(C150&lt;='Hoone üldandmed'!$B$3*1,TRUE,FALSE)</f>
        <v>0</v>
      </c>
      <c r="H150" s="6"/>
      <c r="I150" s="4"/>
    </row>
    <row r="151" spans="3:9" x14ac:dyDescent="0.3">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3">
      <c r="C152" s="6">
        <f t="shared" si="11"/>
        <v>10</v>
      </c>
      <c r="D152" s="9" t="s">
        <v>242</v>
      </c>
      <c r="E152" s="9" t="str">
        <f>IF(E142=0,"",E142)</f>
        <v>ÜÜRITAV PIND</v>
      </c>
      <c r="F152" s="10" t="str">
        <f>IF(IF(C152&lt;='Hoone üldandmed'!$B$3*1,TRUE,FALSE),C152,"")</f>
        <v/>
      </c>
      <c r="G152" s="10" t="b">
        <f>IF(C152&lt;='Hoone üldandmed'!$B$3*1,TRUE,FALSE)</f>
        <v>0</v>
      </c>
      <c r="H152" s="6"/>
      <c r="I152" s="4">
        <f>COUNTIFS($C$1:C152,C152)</f>
        <v>2</v>
      </c>
    </row>
    <row r="153" spans="3:9" x14ac:dyDescent="0.3">
      <c r="C153" s="6">
        <f t="shared" si="11"/>
        <v>10</v>
      </c>
      <c r="D153" s="9" t="s">
        <v>243</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3">
      <c r="C154" s="6">
        <f t="shared" si="11"/>
        <v>10</v>
      </c>
      <c r="D154" s="9" t="s">
        <v>244</v>
      </c>
      <c r="E154" s="9" t="str">
        <f>IF(E144=0,"",E144)</f>
        <v>TEHNOPIND</v>
      </c>
      <c r="F154" s="10" t="str">
        <f>IF(IF(C154&lt;='Hoone üldandmed'!$B$3*1,TRUE,FALSE),C154,"")</f>
        <v/>
      </c>
      <c r="G154" s="10" t="b">
        <f>IF(C154&lt;='Hoone üldandmed'!$B$3*1,TRUE,FALSE)</f>
        <v>0</v>
      </c>
      <c r="H154" s="6"/>
      <c r="I154" s="4">
        <f>COUNTIFS($C$1:C154,C154)</f>
        <v>4</v>
      </c>
    </row>
    <row r="155" spans="3:9" x14ac:dyDescent="0.3">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3">
      <c r="C156" s="6">
        <f t="shared" si="11"/>
        <v>10</v>
      </c>
      <c r="D156" s="9" t="s">
        <v>233</v>
      </c>
      <c r="E156" s="9" t="s">
        <v>214</v>
      </c>
      <c r="F156" s="10" t="str">
        <f>IF(IF(C156&lt;='Hoone üldandmed'!$B$3*1,TRUE,FALSE),C156,"")</f>
        <v/>
      </c>
      <c r="G156" s="10" t="b">
        <f>IF(C156&lt;='Hoone üldandmed'!$B$3*1,TRUE,FALSE)</f>
        <v>0</v>
      </c>
      <c r="H156" s="6"/>
      <c r="I156" s="4">
        <f>COUNTIFS($C$1:C156,C156)</f>
        <v>6</v>
      </c>
    </row>
    <row r="157" spans="3:9" x14ac:dyDescent="0.3">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3">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3">
      <c r="C159" s="6">
        <f t="shared" si="12"/>
        <v>10</v>
      </c>
      <c r="D159" s="9" t="s">
        <v>246</v>
      </c>
      <c r="E159" s="9" t="str">
        <f>IF(E149=0,"",E149)</f>
        <v>KORRUSE AVATUD NETOPIND</v>
      </c>
      <c r="F159" s="10" t="str">
        <f>IF(IF(C159&lt;='Hoone üldandmed'!$B$3*1,TRUE,FALSE),C159,"")</f>
        <v/>
      </c>
      <c r="G159" s="10" t="b">
        <f>IF(C159&lt;='Hoone üldandmed'!$B$3*1,TRUE,FALSE)</f>
        <v>0</v>
      </c>
      <c r="H159" s="6"/>
      <c r="I159" s="4">
        <f>COUNTIFS($C$1:C159,C159)</f>
        <v>9</v>
      </c>
    </row>
    <row r="160" spans="3:9" x14ac:dyDescent="0.3">
      <c r="C160" s="6">
        <f t="shared" si="12"/>
        <v>10</v>
      </c>
      <c r="D160" s="9" t="s">
        <v>234</v>
      </c>
      <c r="E160" s="9" t="s">
        <v>215</v>
      </c>
      <c r="F160" s="10" t="str">
        <f>IF(IF(C160&lt;='Hoone üldandmed'!$B$3*1,TRUE,FALSE),C160,"")</f>
        <v/>
      </c>
      <c r="G160" s="10" t="b">
        <f>IF(C160&lt;='Hoone üldandmed'!$B$3*1,TRUE,FALSE)</f>
        <v>0</v>
      </c>
      <c r="H160" s="6"/>
      <c r="I160" s="4"/>
    </row>
    <row r="161" spans="3:9" x14ac:dyDescent="0.3">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3">
      <c r="C162" s="6">
        <f t="shared" si="12"/>
        <v>11</v>
      </c>
      <c r="D162" s="9" t="s">
        <v>242</v>
      </c>
      <c r="E162" s="9" t="str">
        <f>IF(E152=0,"",E152)</f>
        <v>ÜÜRITAV PIND</v>
      </c>
      <c r="F162" s="10" t="str">
        <f>IF(IF(C162&lt;='Hoone üldandmed'!$B$3*1,TRUE,FALSE),C162,"")</f>
        <v/>
      </c>
      <c r="G162" s="10" t="b">
        <f>IF(C162&lt;='Hoone üldandmed'!$B$3*1,TRUE,FALSE)</f>
        <v>0</v>
      </c>
      <c r="H162" s="6"/>
      <c r="I162" s="4">
        <f>COUNTIFS($C$1:C162,C162)</f>
        <v>2</v>
      </c>
    </row>
    <row r="163" spans="3:9" x14ac:dyDescent="0.3">
      <c r="C163" s="6">
        <f t="shared" si="12"/>
        <v>11</v>
      </c>
      <c r="D163" s="9" t="s">
        <v>243</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3">
      <c r="C164" s="6">
        <f t="shared" si="12"/>
        <v>11</v>
      </c>
      <c r="D164" s="9" t="s">
        <v>244</v>
      </c>
      <c r="E164" s="9" t="str">
        <f>IF(E154=0,"",E154)</f>
        <v>TEHNOPIND</v>
      </c>
      <c r="F164" s="10" t="str">
        <f>IF(IF(C164&lt;='Hoone üldandmed'!$B$3*1,TRUE,FALSE),C164,"")</f>
        <v/>
      </c>
      <c r="G164" s="10" t="b">
        <f>IF(C164&lt;='Hoone üldandmed'!$B$3*1,TRUE,FALSE)</f>
        <v>0</v>
      </c>
      <c r="H164" s="6"/>
      <c r="I164" s="4">
        <f>COUNTIFS($C$1:C164,C164)</f>
        <v>4</v>
      </c>
    </row>
    <row r="165" spans="3:9" x14ac:dyDescent="0.3">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3">
      <c r="C166" s="6">
        <f t="shared" si="12"/>
        <v>11</v>
      </c>
      <c r="D166" s="9" t="s">
        <v>233</v>
      </c>
      <c r="E166" s="9" t="s">
        <v>214</v>
      </c>
      <c r="F166" s="10" t="str">
        <f>IF(IF(C166&lt;='Hoone üldandmed'!$B$3*1,TRUE,FALSE),C166,"")</f>
        <v/>
      </c>
      <c r="G166" s="10" t="b">
        <f>IF(C166&lt;='Hoone üldandmed'!$B$3*1,TRUE,FALSE)</f>
        <v>0</v>
      </c>
      <c r="H166" s="6"/>
      <c r="I166" s="4">
        <f>COUNTIFS($C$1:C166,C166)</f>
        <v>6</v>
      </c>
    </row>
    <row r="167" spans="3:9" x14ac:dyDescent="0.3">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3">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3">
      <c r="C169" s="6">
        <f t="shared" si="13"/>
        <v>11</v>
      </c>
      <c r="D169" s="9" t="s">
        <v>246</v>
      </c>
      <c r="E169" s="9" t="str">
        <f>IF(E159=0,"",E159)</f>
        <v>KORRUSE AVATUD NETOPIND</v>
      </c>
      <c r="F169" s="10" t="str">
        <f>IF(IF(C169&lt;='Hoone üldandmed'!$B$3*1,TRUE,FALSE),C169,"")</f>
        <v/>
      </c>
      <c r="G169" s="10" t="b">
        <f>IF(C169&lt;='Hoone üldandmed'!$B$3*1,TRUE,FALSE)</f>
        <v>0</v>
      </c>
      <c r="H169" s="6"/>
      <c r="I169" s="4">
        <f>COUNTIFS($C$1:C169,C169)</f>
        <v>9</v>
      </c>
    </row>
    <row r="170" spans="3:9" x14ac:dyDescent="0.3">
      <c r="C170" s="6">
        <f t="shared" si="13"/>
        <v>11</v>
      </c>
      <c r="D170" s="9" t="s">
        <v>234</v>
      </c>
      <c r="E170" s="9" t="s">
        <v>215</v>
      </c>
      <c r="F170" s="10" t="str">
        <f>IF(IF(C170&lt;='Hoone üldandmed'!$B$3*1,TRUE,FALSE),C170,"")</f>
        <v/>
      </c>
      <c r="G170" s="10" t="b">
        <f>IF(C170&lt;='Hoone üldandmed'!$B$3*1,TRUE,FALSE)</f>
        <v>0</v>
      </c>
      <c r="H170" s="6"/>
      <c r="I170" s="4"/>
    </row>
    <row r="171" spans="3:9" x14ac:dyDescent="0.3">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3">
      <c r="C172" s="6">
        <f t="shared" si="13"/>
        <v>12</v>
      </c>
      <c r="D172" s="9" t="s">
        <v>242</v>
      </c>
      <c r="E172" s="9" t="str">
        <f>IF(E162=0,"",E162)</f>
        <v>ÜÜRITAV PIND</v>
      </c>
      <c r="F172" s="10" t="str">
        <f>IF(IF(C172&lt;='Hoone üldandmed'!$B$3*1,TRUE,FALSE),C172,"")</f>
        <v/>
      </c>
      <c r="G172" s="10" t="b">
        <f>IF(C172&lt;='Hoone üldandmed'!$B$3*1,TRUE,FALSE)</f>
        <v>0</v>
      </c>
      <c r="H172" s="6"/>
      <c r="I172" s="4">
        <f>COUNTIFS($C$1:C172,C172)</f>
        <v>2</v>
      </c>
    </row>
    <row r="173" spans="3:9" x14ac:dyDescent="0.3">
      <c r="C173" s="6">
        <f t="shared" si="13"/>
        <v>12</v>
      </c>
      <c r="D173" s="9" t="s">
        <v>243</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3">
      <c r="C174" s="6">
        <f t="shared" si="13"/>
        <v>12</v>
      </c>
      <c r="D174" s="9" t="s">
        <v>244</v>
      </c>
      <c r="E174" s="9" t="str">
        <f>IF(E164=0,"",E164)</f>
        <v>TEHNOPIND</v>
      </c>
      <c r="F174" s="10" t="str">
        <f>IF(IF(C174&lt;='Hoone üldandmed'!$B$3*1,TRUE,FALSE),C174,"")</f>
        <v/>
      </c>
      <c r="G174" s="10" t="b">
        <f>IF(C174&lt;='Hoone üldandmed'!$B$3*1,TRUE,FALSE)</f>
        <v>0</v>
      </c>
      <c r="H174" s="6"/>
      <c r="I174" s="4">
        <f>COUNTIFS($C$1:C174,C174)</f>
        <v>4</v>
      </c>
    </row>
    <row r="175" spans="3:9" x14ac:dyDescent="0.3">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3">
      <c r="C176" s="6">
        <f t="shared" si="13"/>
        <v>12</v>
      </c>
      <c r="D176" s="9" t="s">
        <v>233</v>
      </c>
      <c r="E176" s="9" t="s">
        <v>214</v>
      </c>
      <c r="F176" s="10" t="str">
        <f>IF(IF(C176&lt;='Hoone üldandmed'!$B$3*1,TRUE,FALSE),C176,"")</f>
        <v/>
      </c>
      <c r="G176" s="10" t="b">
        <f>IF(C176&lt;='Hoone üldandmed'!$B$3*1,TRUE,FALSE)</f>
        <v>0</v>
      </c>
      <c r="H176" s="6"/>
      <c r="I176" s="4">
        <f>COUNTIFS($C$1:C176,C176)</f>
        <v>6</v>
      </c>
    </row>
    <row r="177" spans="3:9" x14ac:dyDescent="0.3">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3">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3">
      <c r="C179" s="6">
        <f t="shared" si="14"/>
        <v>12</v>
      </c>
      <c r="D179" s="9" t="s">
        <v>246</v>
      </c>
      <c r="E179" s="9" t="str">
        <f>IF(E169=0,"",E169)</f>
        <v>KORRUSE AVATUD NETOPIND</v>
      </c>
      <c r="F179" s="10" t="str">
        <f>IF(IF(C179&lt;='Hoone üldandmed'!$B$3*1,TRUE,FALSE),C179,"")</f>
        <v/>
      </c>
      <c r="G179" s="10" t="b">
        <f>IF(C179&lt;='Hoone üldandmed'!$B$3*1,TRUE,FALSE)</f>
        <v>0</v>
      </c>
      <c r="H179" s="6"/>
      <c r="I179" s="4">
        <f>COUNTIFS($C$1:C179,C179)</f>
        <v>9</v>
      </c>
    </row>
    <row r="180" spans="3:9" x14ac:dyDescent="0.3">
      <c r="C180" s="6">
        <f t="shared" si="14"/>
        <v>12</v>
      </c>
      <c r="D180" s="9" t="s">
        <v>234</v>
      </c>
      <c r="E180" s="9" t="s">
        <v>215</v>
      </c>
      <c r="F180" s="10" t="str">
        <f>IF(IF(C180&lt;='Hoone üldandmed'!$B$3*1,TRUE,FALSE),C180,"")</f>
        <v/>
      </c>
      <c r="G180" s="10" t="b">
        <f>IF(C180&lt;='Hoone üldandmed'!$B$3*1,TRUE,FALSE)</f>
        <v>0</v>
      </c>
      <c r="H180" s="6"/>
      <c r="I180" s="4"/>
    </row>
    <row r="181" spans="3:9" x14ac:dyDescent="0.3">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3">
      <c r="C182" s="6">
        <f t="shared" si="14"/>
        <v>13</v>
      </c>
      <c r="D182" s="9" t="s">
        <v>242</v>
      </c>
      <c r="E182" s="9" t="str">
        <f>IF(E172=0,"",E172)</f>
        <v>ÜÜRITAV PIND</v>
      </c>
      <c r="F182" s="10" t="str">
        <f>IF(IF(C182&lt;='Hoone üldandmed'!$B$3*1,TRUE,FALSE),C182,"")</f>
        <v/>
      </c>
      <c r="G182" s="10" t="b">
        <f>IF(C182&lt;='Hoone üldandmed'!$B$3*1,TRUE,FALSE)</f>
        <v>0</v>
      </c>
      <c r="H182" s="6"/>
      <c r="I182" s="4">
        <f>COUNTIFS($C$1:C182,C182)</f>
        <v>2</v>
      </c>
    </row>
    <row r="183" spans="3:9" x14ac:dyDescent="0.3">
      <c r="C183" s="6">
        <f t="shared" si="14"/>
        <v>13</v>
      </c>
      <c r="D183" s="9" t="s">
        <v>243</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3">
      <c r="C184" s="6">
        <f t="shared" si="14"/>
        <v>13</v>
      </c>
      <c r="D184" s="9" t="s">
        <v>244</v>
      </c>
      <c r="E184" s="9" t="str">
        <f>IF(E174=0,"",E174)</f>
        <v>TEHNOPIND</v>
      </c>
      <c r="F184" s="10" t="str">
        <f>IF(IF(C184&lt;='Hoone üldandmed'!$B$3*1,TRUE,FALSE),C184,"")</f>
        <v/>
      </c>
      <c r="G184" s="10" t="b">
        <f>IF(C184&lt;='Hoone üldandmed'!$B$3*1,TRUE,FALSE)</f>
        <v>0</v>
      </c>
      <c r="H184" s="6"/>
      <c r="I184" s="4">
        <f>COUNTIFS($C$1:C184,C184)</f>
        <v>4</v>
      </c>
    </row>
    <row r="185" spans="3:9" x14ac:dyDescent="0.3">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3">
      <c r="C186" s="6">
        <f t="shared" si="14"/>
        <v>13</v>
      </c>
      <c r="D186" s="9" t="s">
        <v>233</v>
      </c>
      <c r="E186" s="9" t="s">
        <v>214</v>
      </c>
      <c r="F186" s="10" t="str">
        <f>IF(IF(C186&lt;='Hoone üldandmed'!$B$3*1,TRUE,FALSE),C186,"")</f>
        <v/>
      </c>
      <c r="G186" s="10" t="b">
        <f>IF(C186&lt;='Hoone üldandmed'!$B$3*1,TRUE,FALSE)</f>
        <v>0</v>
      </c>
      <c r="H186" s="6"/>
      <c r="I186" s="4">
        <f>COUNTIFS($C$1:C186,C186)</f>
        <v>6</v>
      </c>
    </row>
    <row r="187" spans="3:9" x14ac:dyDescent="0.3">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3">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3">
      <c r="C189" s="6">
        <f t="shared" si="15"/>
        <v>13</v>
      </c>
      <c r="D189" s="9" t="s">
        <v>246</v>
      </c>
      <c r="E189" s="9" t="str">
        <f>IF(E179=0,"",E179)</f>
        <v>KORRUSE AVATUD NETOPIND</v>
      </c>
      <c r="F189" s="10" t="str">
        <f>IF(IF(C189&lt;='Hoone üldandmed'!$B$3*1,TRUE,FALSE),C189,"")</f>
        <v/>
      </c>
      <c r="G189" s="10" t="b">
        <f>IF(C189&lt;='Hoone üldandmed'!$B$3*1,TRUE,FALSE)</f>
        <v>0</v>
      </c>
      <c r="H189" s="6"/>
      <c r="I189" s="4">
        <f>COUNTIFS($C$1:C189,C189)</f>
        <v>9</v>
      </c>
    </row>
    <row r="190" spans="3:9" x14ac:dyDescent="0.3">
      <c r="C190" s="6">
        <f t="shared" si="15"/>
        <v>13</v>
      </c>
      <c r="D190" s="9" t="s">
        <v>234</v>
      </c>
      <c r="E190" s="9" t="s">
        <v>215</v>
      </c>
      <c r="F190" s="10" t="str">
        <f>IF(IF(C190&lt;='Hoone üldandmed'!$B$3*1,TRUE,FALSE),C190,"")</f>
        <v/>
      </c>
      <c r="G190" s="10" t="b">
        <f>IF(C190&lt;='Hoone üldandmed'!$B$3*1,TRUE,FALSE)</f>
        <v>0</v>
      </c>
      <c r="H190" s="6"/>
      <c r="I190" s="4"/>
    </row>
    <row r="191" spans="3:9" x14ac:dyDescent="0.3">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3">
      <c r="C192" s="6">
        <f t="shared" si="15"/>
        <v>14</v>
      </c>
      <c r="D192" s="9" t="s">
        <v>242</v>
      </c>
      <c r="E192" s="9" t="str">
        <f>IF(E182=0,"",E182)</f>
        <v>ÜÜRITAV PIND</v>
      </c>
      <c r="F192" s="10" t="str">
        <f>IF(IF(C192&lt;='Hoone üldandmed'!$B$3*1,TRUE,FALSE),C192,"")</f>
        <v/>
      </c>
      <c r="G192" s="10" t="b">
        <f>IF(C192&lt;='Hoone üldandmed'!$B$3*1,TRUE,FALSE)</f>
        <v>0</v>
      </c>
      <c r="H192" s="6"/>
      <c r="I192" s="4">
        <f>COUNTIFS($C$1:C192,C192)</f>
        <v>2</v>
      </c>
    </row>
    <row r="193" spans="3:9" x14ac:dyDescent="0.3">
      <c r="C193" s="6">
        <f t="shared" si="15"/>
        <v>14</v>
      </c>
      <c r="D193" s="9" t="s">
        <v>243</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3">
      <c r="C194" s="6">
        <f t="shared" si="15"/>
        <v>14</v>
      </c>
      <c r="D194" s="9" t="s">
        <v>244</v>
      </c>
      <c r="E194" s="9" t="str">
        <f>IF(E184=0,"",E184)</f>
        <v>TEHNOPIND</v>
      </c>
      <c r="F194" s="10" t="str">
        <f>IF(IF(C194&lt;='Hoone üldandmed'!$B$3*1,TRUE,FALSE),C194,"")</f>
        <v/>
      </c>
      <c r="G194" s="10" t="b">
        <f>IF(C194&lt;='Hoone üldandmed'!$B$3*1,TRUE,FALSE)</f>
        <v>0</v>
      </c>
      <c r="H194" s="6"/>
      <c r="I194" s="4">
        <f>COUNTIFS($C$1:C194,C194)</f>
        <v>4</v>
      </c>
    </row>
    <row r="195" spans="3:9" x14ac:dyDescent="0.3">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3">
      <c r="C196" s="6">
        <f t="shared" si="15"/>
        <v>14</v>
      </c>
      <c r="D196" s="9" t="s">
        <v>233</v>
      </c>
      <c r="E196" s="9" t="s">
        <v>214</v>
      </c>
      <c r="F196" s="10" t="str">
        <f>IF(IF(C196&lt;='Hoone üldandmed'!$B$3*1,TRUE,FALSE),C196,"")</f>
        <v/>
      </c>
      <c r="G196" s="10" t="b">
        <f>IF(C196&lt;='Hoone üldandmed'!$B$3*1,TRUE,FALSE)</f>
        <v>0</v>
      </c>
      <c r="H196" s="6"/>
      <c r="I196" s="4">
        <f>COUNTIFS($C$1:C196,C196)</f>
        <v>6</v>
      </c>
    </row>
    <row r="197" spans="3:9" x14ac:dyDescent="0.3">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3">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3">
      <c r="C199" s="6">
        <f t="shared" si="16"/>
        <v>14</v>
      </c>
      <c r="D199" s="9" t="s">
        <v>246</v>
      </c>
      <c r="E199" s="9" t="str">
        <f>IF(E189=0,"",E189)</f>
        <v>KORRUSE AVATUD NETOPIND</v>
      </c>
      <c r="F199" s="10" t="str">
        <f>IF(IF(C199&lt;='Hoone üldandmed'!$B$3*1,TRUE,FALSE),C199,"")</f>
        <v/>
      </c>
      <c r="G199" s="10" t="b">
        <f>IF(C199&lt;='Hoone üldandmed'!$B$3*1,TRUE,FALSE)</f>
        <v>0</v>
      </c>
      <c r="H199" s="6"/>
      <c r="I199" s="4">
        <f>COUNTIFS($C$1:C199,C199)</f>
        <v>9</v>
      </c>
    </row>
    <row r="200" spans="3:9" x14ac:dyDescent="0.3">
      <c r="C200" s="6">
        <f t="shared" si="16"/>
        <v>14</v>
      </c>
      <c r="D200" s="9" t="s">
        <v>234</v>
      </c>
      <c r="E200" s="9" t="s">
        <v>215</v>
      </c>
      <c r="F200" s="10" t="str">
        <f>IF(IF(C200&lt;='Hoone üldandmed'!$B$3*1,TRUE,FALSE),C200,"")</f>
        <v/>
      </c>
      <c r="G200" s="10" t="b">
        <f>IF(C200&lt;='Hoone üldandmed'!$B$3*1,TRUE,FALSE)</f>
        <v>0</v>
      </c>
      <c r="H200" s="6"/>
      <c r="I200" s="4"/>
    </row>
    <row r="201" spans="3:9" x14ac:dyDescent="0.3">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3">
      <c r="C202" s="6">
        <f t="shared" si="16"/>
        <v>15</v>
      </c>
      <c r="D202" s="9" t="s">
        <v>242</v>
      </c>
      <c r="E202" s="9" t="str">
        <f>IF(E192=0,"",E192)</f>
        <v>ÜÜRITAV PIND</v>
      </c>
      <c r="F202" s="10" t="str">
        <f>IF(IF(C202&lt;='Hoone üldandmed'!$B$3*1,TRUE,FALSE),C202,"")</f>
        <v/>
      </c>
      <c r="G202" s="10" t="b">
        <f>IF(C202&lt;='Hoone üldandmed'!$B$3*1,TRUE,FALSE)</f>
        <v>0</v>
      </c>
      <c r="H202" s="6"/>
      <c r="I202" s="4">
        <f>COUNTIFS($C$1:C202,C202)</f>
        <v>2</v>
      </c>
    </row>
    <row r="203" spans="3:9" x14ac:dyDescent="0.3">
      <c r="C203" s="6">
        <f t="shared" si="16"/>
        <v>15</v>
      </c>
      <c r="D203" s="9" t="s">
        <v>243</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3">
      <c r="C204" s="6">
        <f t="shared" si="16"/>
        <v>15</v>
      </c>
      <c r="D204" s="9" t="s">
        <v>244</v>
      </c>
      <c r="E204" s="9" t="str">
        <f>IF(E194=0,"",E194)</f>
        <v>TEHNOPIND</v>
      </c>
      <c r="F204" s="10" t="str">
        <f>IF(IF(C204&lt;='Hoone üldandmed'!$B$3*1,TRUE,FALSE),C204,"")</f>
        <v/>
      </c>
      <c r="G204" s="10" t="b">
        <f>IF(C204&lt;='Hoone üldandmed'!$B$3*1,TRUE,FALSE)</f>
        <v>0</v>
      </c>
      <c r="H204" s="6"/>
      <c r="I204" s="4">
        <f>COUNTIFS($C$1:C204,C204)</f>
        <v>4</v>
      </c>
    </row>
    <row r="205" spans="3:9" x14ac:dyDescent="0.3">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3">
      <c r="C206" s="6">
        <f t="shared" si="16"/>
        <v>15</v>
      </c>
      <c r="D206" s="9" t="s">
        <v>233</v>
      </c>
      <c r="E206" s="9" t="s">
        <v>214</v>
      </c>
      <c r="F206" s="10" t="str">
        <f>IF(IF(C206&lt;='Hoone üldandmed'!$B$3*1,TRUE,FALSE),C206,"")</f>
        <v/>
      </c>
      <c r="G206" s="10" t="b">
        <f>IF(C206&lt;='Hoone üldandmed'!$B$3*1,TRUE,FALSE)</f>
        <v>0</v>
      </c>
      <c r="H206" s="6"/>
      <c r="I206" s="4">
        <f>COUNTIFS($C$1:C206,C206)</f>
        <v>6</v>
      </c>
    </row>
    <row r="207" spans="3:9" x14ac:dyDescent="0.3">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3">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3">
      <c r="C209" s="6">
        <f t="shared" si="17"/>
        <v>15</v>
      </c>
      <c r="D209" s="9" t="s">
        <v>246</v>
      </c>
      <c r="E209" s="9" t="str">
        <f>IF(E199=0,"",E199)</f>
        <v>KORRUSE AVATUD NETOPIND</v>
      </c>
      <c r="F209" s="10" t="str">
        <f>IF(IF(C209&lt;='Hoone üldandmed'!$B$3*1,TRUE,FALSE),C209,"")</f>
        <v/>
      </c>
      <c r="G209" s="10" t="b">
        <f>IF(C209&lt;='Hoone üldandmed'!$B$3*1,TRUE,FALSE)</f>
        <v>0</v>
      </c>
      <c r="H209" s="6"/>
      <c r="I209" s="4">
        <f>COUNTIFS($C$1:C209,C209)</f>
        <v>9</v>
      </c>
    </row>
    <row r="210" spans="3:9" x14ac:dyDescent="0.3">
      <c r="C210" s="6">
        <f t="shared" si="17"/>
        <v>15</v>
      </c>
      <c r="D210" s="9" t="s">
        <v>234</v>
      </c>
      <c r="E210" s="9" t="s">
        <v>215</v>
      </c>
      <c r="F210" s="10" t="str">
        <f>IF(IF(C210&lt;='Hoone üldandmed'!$B$3*1,TRUE,FALSE),C210,"")</f>
        <v/>
      </c>
      <c r="G210" s="10" t="b">
        <f>IF(C210&lt;='Hoone üldandmed'!$B$3*1,TRUE,FALSE)</f>
        <v>0</v>
      </c>
      <c r="H210" s="6"/>
      <c r="I210" s="4"/>
    </row>
    <row r="211" spans="3:9" x14ac:dyDescent="0.3">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3">
      <c r="C212" s="6">
        <f t="shared" si="17"/>
        <v>16</v>
      </c>
      <c r="D212" s="9" t="s">
        <v>242</v>
      </c>
      <c r="E212" s="9" t="str">
        <f>IF(E202=0,"",E202)</f>
        <v>ÜÜRITAV PIND</v>
      </c>
      <c r="F212" s="10" t="str">
        <f>IF(IF(C212&lt;='Hoone üldandmed'!$B$3*1,TRUE,FALSE),C212,"")</f>
        <v/>
      </c>
      <c r="G212" s="10" t="b">
        <f>IF(C212&lt;='Hoone üldandmed'!$B$3*1,TRUE,FALSE)</f>
        <v>0</v>
      </c>
      <c r="H212" s="6"/>
      <c r="I212" s="4">
        <f>COUNTIFS($C$1:C212,C212)</f>
        <v>2</v>
      </c>
    </row>
    <row r="213" spans="3:9" x14ac:dyDescent="0.3">
      <c r="C213" s="6">
        <f t="shared" si="17"/>
        <v>16</v>
      </c>
      <c r="D213" s="9" t="s">
        <v>243</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3">
      <c r="C214" s="6">
        <f t="shared" si="17"/>
        <v>16</v>
      </c>
      <c r="D214" s="9" t="s">
        <v>244</v>
      </c>
      <c r="E214" s="9" t="str">
        <f>IF(E204=0,"",E204)</f>
        <v>TEHNOPIND</v>
      </c>
      <c r="F214" s="10" t="str">
        <f>IF(IF(C214&lt;='Hoone üldandmed'!$B$3*1,TRUE,FALSE),C214,"")</f>
        <v/>
      </c>
      <c r="G214" s="10" t="b">
        <f>IF(C214&lt;='Hoone üldandmed'!$B$3*1,TRUE,FALSE)</f>
        <v>0</v>
      </c>
      <c r="H214" s="6"/>
      <c r="I214" s="4">
        <f>COUNTIFS($C$1:C214,C214)</f>
        <v>4</v>
      </c>
    </row>
    <row r="215" spans="3:9" x14ac:dyDescent="0.3">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3">
      <c r="C216" s="6">
        <f t="shared" si="17"/>
        <v>16</v>
      </c>
      <c r="D216" s="9" t="s">
        <v>233</v>
      </c>
      <c r="E216" s="9" t="s">
        <v>214</v>
      </c>
      <c r="F216" s="10" t="str">
        <f>IF(IF(C216&lt;='Hoone üldandmed'!$B$3*1,TRUE,FALSE),C216,"")</f>
        <v/>
      </c>
      <c r="G216" s="10" t="b">
        <f>IF(C216&lt;='Hoone üldandmed'!$B$3*1,TRUE,FALSE)</f>
        <v>0</v>
      </c>
      <c r="H216" s="6"/>
      <c r="I216" s="4">
        <f>COUNTIFS($C$1:C216,C216)</f>
        <v>6</v>
      </c>
    </row>
    <row r="217" spans="3:9" x14ac:dyDescent="0.3">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3">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3">
      <c r="C219" s="6">
        <f t="shared" si="18"/>
        <v>16</v>
      </c>
      <c r="D219" s="9" t="s">
        <v>246</v>
      </c>
      <c r="E219" s="9" t="str">
        <f>IF(E209=0,"",E209)</f>
        <v>KORRUSE AVATUD NETOPIND</v>
      </c>
      <c r="F219" s="10" t="str">
        <f>IF(IF(C219&lt;='Hoone üldandmed'!$B$3*1,TRUE,FALSE),C219,"")</f>
        <v/>
      </c>
      <c r="G219" s="10" t="b">
        <f>IF(C219&lt;='Hoone üldandmed'!$B$3*1,TRUE,FALSE)</f>
        <v>0</v>
      </c>
      <c r="H219" s="6"/>
      <c r="I219" s="4">
        <f>COUNTIFS($C$1:C219,C219)</f>
        <v>9</v>
      </c>
    </row>
    <row r="220" spans="3:9" x14ac:dyDescent="0.3">
      <c r="C220" s="6">
        <f t="shared" si="18"/>
        <v>16</v>
      </c>
      <c r="D220" s="9" t="s">
        <v>234</v>
      </c>
      <c r="E220" s="9" t="s">
        <v>215</v>
      </c>
      <c r="F220" s="10" t="str">
        <f>IF(IF(C220&lt;='Hoone üldandmed'!$B$3*1,TRUE,FALSE),C220,"")</f>
        <v/>
      </c>
      <c r="G220" s="10" t="b">
        <f>IF(C220&lt;='Hoone üldandmed'!$B$3*1,TRUE,FALSE)</f>
        <v>0</v>
      </c>
      <c r="H220" s="6"/>
      <c r="I220" s="4"/>
    </row>
    <row r="221" spans="3:9" x14ac:dyDescent="0.3">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3">
      <c r="C222" s="6">
        <f t="shared" si="18"/>
        <v>17</v>
      </c>
      <c r="D222" s="9" t="s">
        <v>242</v>
      </c>
      <c r="E222" s="9" t="str">
        <f>IF(E212=0,"",E212)</f>
        <v>ÜÜRITAV PIND</v>
      </c>
      <c r="F222" s="10" t="str">
        <f>IF(IF(C222&lt;='Hoone üldandmed'!$B$3*1,TRUE,FALSE),C222,"")</f>
        <v/>
      </c>
      <c r="G222" s="10" t="b">
        <f>IF(C222&lt;='Hoone üldandmed'!$B$3*1,TRUE,FALSE)</f>
        <v>0</v>
      </c>
      <c r="H222" s="6"/>
      <c r="I222" s="4">
        <f>COUNTIFS($C$1:C222,C222)</f>
        <v>2</v>
      </c>
    </row>
    <row r="223" spans="3:9" x14ac:dyDescent="0.3">
      <c r="C223" s="6">
        <f t="shared" si="18"/>
        <v>17</v>
      </c>
      <c r="D223" s="9" t="s">
        <v>243</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3">
      <c r="C224" s="6">
        <f t="shared" si="18"/>
        <v>17</v>
      </c>
      <c r="D224" s="9" t="s">
        <v>244</v>
      </c>
      <c r="E224" s="9" t="str">
        <f>IF(E214=0,"",E214)</f>
        <v>TEHNOPIND</v>
      </c>
      <c r="F224" s="10" t="str">
        <f>IF(IF(C224&lt;='Hoone üldandmed'!$B$3*1,TRUE,FALSE),C224,"")</f>
        <v/>
      </c>
      <c r="G224" s="10" t="b">
        <f>IF(C224&lt;='Hoone üldandmed'!$B$3*1,TRUE,FALSE)</f>
        <v>0</v>
      </c>
      <c r="H224" s="6"/>
      <c r="I224" s="4">
        <f>COUNTIFS($C$1:C224,C224)</f>
        <v>4</v>
      </c>
    </row>
    <row r="225" spans="3:9" x14ac:dyDescent="0.3">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3">
      <c r="C226" s="6">
        <f t="shared" si="18"/>
        <v>17</v>
      </c>
      <c r="D226" s="9" t="s">
        <v>233</v>
      </c>
      <c r="E226" s="9" t="s">
        <v>214</v>
      </c>
      <c r="F226" s="10" t="str">
        <f>IF(IF(C226&lt;='Hoone üldandmed'!$B$3*1,TRUE,FALSE),C226,"")</f>
        <v/>
      </c>
      <c r="G226" s="10" t="b">
        <f>IF(C226&lt;='Hoone üldandmed'!$B$3*1,TRUE,FALSE)</f>
        <v>0</v>
      </c>
      <c r="H226" s="6"/>
      <c r="I226" s="4">
        <f>COUNTIFS($C$1:C226,C226)</f>
        <v>6</v>
      </c>
    </row>
    <row r="227" spans="3:9" x14ac:dyDescent="0.3">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3">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3">
      <c r="C229" s="6">
        <f t="shared" si="19"/>
        <v>17</v>
      </c>
      <c r="D229" s="9" t="s">
        <v>246</v>
      </c>
      <c r="E229" s="9" t="str">
        <f>IF(E219=0,"",E219)</f>
        <v>KORRUSE AVATUD NETOPIND</v>
      </c>
      <c r="F229" s="10" t="str">
        <f>IF(IF(C229&lt;='Hoone üldandmed'!$B$3*1,TRUE,FALSE),C229,"")</f>
        <v/>
      </c>
      <c r="G229" s="10" t="b">
        <f>IF(C229&lt;='Hoone üldandmed'!$B$3*1,TRUE,FALSE)</f>
        <v>0</v>
      </c>
      <c r="H229" s="6"/>
      <c r="I229" s="4">
        <f>COUNTIFS($C$1:C229,C229)</f>
        <v>9</v>
      </c>
    </row>
    <row r="230" spans="3:9" x14ac:dyDescent="0.3">
      <c r="C230" s="6">
        <f t="shared" si="19"/>
        <v>17</v>
      </c>
      <c r="D230" s="9" t="s">
        <v>234</v>
      </c>
      <c r="E230" s="9" t="s">
        <v>215</v>
      </c>
      <c r="F230" s="10" t="str">
        <f>IF(IF(C230&lt;='Hoone üldandmed'!$B$3*1,TRUE,FALSE),C230,"")</f>
        <v/>
      </c>
      <c r="G230" s="10" t="b">
        <f>IF(C230&lt;='Hoone üldandmed'!$B$3*1,TRUE,FALSE)</f>
        <v>0</v>
      </c>
      <c r="H230" s="6"/>
      <c r="I230" s="4"/>
    </row>
    <row r="231" spans="3:9" x14ac:dyDescent="0.3">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3">
      <c r="C232" s="6">
        <f t="shared" si="19"/>
        <v>18</v>
      </c>
      <c r="D232" s="9" t="s">
        <v>242</v>
      </c>
      <c r="E232" s="9" t="str">
        <f>IF(E222=0,"",E222)</f>
        <v>ÜÜRITAV PIND</v>
      </c>
      <c r="F232" s="10" t="str">
        <f>IF(IF(C232&lt;='Hoone üldandmed'!$B$3*1,TRUE,FALSE),C232,"")</f>
        <v/>
      </c>
      <c r="G232" s="10" t="b">
        <f>IF(C232&lt;='Hoone üldandmed'!$B$3*1,TRUE,FALSE)</f>
        <v>0</v>
      </c>
      <c r="H232" s="6"/>
      <c r="I232" s="4">
        <f>COUNTIFS($C$1:C232,C232)</f>
        <v>2</v>
      </c>
    </row>
    <row r="233" spans="3:9" x14ac:dyDescent="0.3">
      <c r="C233" s="6">
        <f t="shared" si="19"/>
        <v>18</v>
      </c>
      <c r="D233" s="9" t="s">
        <v>243</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3">
      <c r="C234" s="6">
        <f t="shared" si="19"/>
        <v>18</v>
      </c>
      <c r="D234" s="9" t="s">
        <v>244</v>
      </c>
      <c r="E234" s="9" t="str">
        <f>IF(E224=0,"",E224)</f>
        <v>TEHNOPIND</v>
      </c>
      <c r="F234" s="10" t="str">
        <f>IF(IF(C234&lt;='Hoone üldandmed'!$B$3*1,TRUE,FALSE),C234,"")</f>
        <v/>
      </c>
      <c r="G234" s="10" t="b">
        <f>IF(C234&lt;='Hoone üldandmed'!$B$3*1,TRUE,FALSE)</f>
        <v>0</v>
      </c>
      <c r="H234" s="6"/>
      <c r="I234" s="4">
        <f>COUNTIFS($C$1:C234,C234)</f>
        <v>4</v>
      </c>
    </row>
    <row r="235" spans="3:9" x14ac:dyDescent="0.3">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3">
      <c r="C236" s="6">
        <f t="shared" si="19"/>
        <v>18</v>
      </c>
      <c r="D236" s="9" t="s">
        <v>233</v>
      </c>
      <c r="E236" s="9" t="s">
        <v>214</v>
      </c>
      <c r="F236" s="10" t="str">
        <f>IF(IF(C236&lt;='Hoone üldandmed'!$B$3*1,TRUE,FALSE),C236,"")</f>
        <v/>
      </c>
      <c r="G236" s="10" t="b">
        <f>IF(C236&lt;='Hoone üldandmed'!$B$3*1,TRUE,FALSE)</f>
        <v>0</v>
      </c>
      <c r="H236" s="6"/>
      <c r="I236" s="4">
        <f>COUNTIFS($C$1:C236,C236)</f>
        <v>6</v>
      </c>
    </row>
    <row r="237" spans="3:9" x14ac:dyDescent="0.3">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3">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3">
      <c r="C239" s="6">
        <f t="shared" si="20"/>
        <v>18</v>
      </c>
      <c r="D239" s="9" t="s">
        <v>246</v>
      </c>
      <c r="E239" s="9" t="str">
        <f>IF(E229=0,"",E229)</f>
        <v>KORRUSE AVATUD NETOPIND</v>
      </c>
      <c r="F239" s="10" t="str">
        <f>IF(IF(C239&lt;='Hoone üldandmed'!$B$3*1,TRUE,FALSE),C239,"")</f>
        <v/>
      </c>
      <c r="G239" s="10" t="b">
        <f>IF(C239&lt;='Hoone üldandmed'!$B$3*1,TRUE,FALSE)</f>
        <v>0</v>
      </c>
      <c r="H239" s="6"/>
      <c r="I239" s="4">
        <f>COUNTIFS($C$1:C239,C239)</f>
        <v>9</v>
      </c>
    </row>
    <row r="240" spans="3:9" x14ac:dyDescent="0.3">
      <c r="C240" s="6">
        <f t="shared" si="20"/>
        <v>18</v>
      </c>
      <c r="D240" s="9" t="s">
        <v>234</v>
      </c>
      <c r="E240" s="9" t="s">
        <v>215</v>
      </c>
      <c r="F240" s="10" t="str">
        <f>IF(IF(C240&lt;='Hoone üldandmed'!$B$3*1,TRUE,FALSE),C240,"")</f>
        <v/>
      </c>
      <c r="G240" s="10" t="b">
        <f>IF(C240&lt;='Hoone üldandmed'!$B$3*1,TRUE,FALSE)</f>
        <v>0</v>
      </c>
      <c r="H240" s="6"/>
      <c r="I240" s="4"/>
    </row>
    <row r="241" spans="3:9" x14ac:dyDescent="0.3">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3">
      <c r="C242" s="6">
        <f t="shared" si="20"/>
        <v>19</v>
      </c>
      <c r="D242" s="9" t="s">
        <v>242</v>
      </c>
      <c r="E242" s="9" t="str">
        <f>IF(E232=0,"",E232)</f>
        <v>ÜÜRITAV PIND</v>
      </c>
      <c r="F242" s="10" t="str">
        <f>IF(IF(C242&lt;='Hoone üldandmed'!$B$3*1,TRUE,FALSE),C242,"")</f>
        <v/>
      </c>
      <c r="G242" s="10" t="b">
        <f>IF(C242&lt;='Hoone üldandmed'!$B$3*1,TRUE,FALSE)</f>
        <v>0</v>
      </c>
      <c r="H242" s="6"/>
      <c r="I242" s="4">
        <f>COUNTIFS($C$1:C242,C242)</f>
        <v>2</v>
      </c>
    </row>
    <row r="243" spans="3:9" x14ac:dyDescent="0.3">
      <c r="C243" s="6">
        <f t="shared" si="20"/>
        <v>19</v>
      </c>
      <c r="D243" s="9" t="s">
        <v>243</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3">
      <c r="C244" s="6">
        <f t="shared" si="20"/>
        <v>19</v>
      </c>
      <c r="D244" s="9" t="s">
        <v>244</v>
      </c>
      <c r="E244" s="9" t="str">
        <f>IF(E234=0,"",E234)</f>
        <v>TEHNOPIND</v>
      </c>
      <c r="F244" s="10" t="str">
        <f>IF(IF(C244&lt;='Hoone üldandmed'!$B$3*1,TRUE,FALSE),C244,"")</f>
        <v/>
      </c>
      <c r="G244" s="10" t="b">
        <f>IF(C244&lt;='Hoone üldandmed'!$B$3*1,TRUE,FALSE)</f>
        <v>0</v>
      </c>
      <c r="H244" s="6"/>
      <c r="I244" s="4">
        <f>COUNTIFS($C$1:C244,C244)</f>
        <v>4</v>
      </c>
    </row>
    <row r="245" spans="3:9" x14ac:dyDescent="0.3">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3">
      <c r="C246" s="6">
        <f t="shared" si="20"/>
        <v>19</v>
      </c>
      <c r="D246" s="9" t="s">
        <v>233</v>
      </c>
      <c r="E246" s="9" t="s">
        <v>214</v>
      </c>
      <c r="F246" s="10" t="str">
        <f>IF(IF(C246&lt;='Hoone üldandmed'!$B$3*1,TRUE,FALSE),C246,"")</f>
        <v/>
      </c>
      <c r="G246" s="10" t="b">
        <f>IF(C246&lt;='Hoone üldandmed'!$B$3*1,TRUE,FALSE)</f>
        <v>0</v>
      </c>
      <c r="H246" s="6"/>
      <c r="I246" s="4">
        <f>COUNTIFS($C$1:C246,C246)</f>
        <v>6</v>
      </c>
    </row>
    <row r="247" spans="3:9" x14ac:dyDescent="0.3">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3">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3">
      <c r="C249" s="6">
        <f t="shared" si="21"/>
        <v>19</v>
      </c>
      <c r="D249" s="9" t="s">
        <v>246</v>
      </c>
      <c r="E249" s="9" t="str">
        <f>IF(E239=0,"",E239)</f>
        <v>KORRUSE AVATUD NETOPIND</v>
      </c>
      <c r="F249" s="10" t="str">
        <f>IF(IF(C249&lt;='Hoone üldandmed'!$B$3*1,TRUE,FALSE),C249,"")</f>
        <v/>
      </c>
      <c r="G249" s="10" t="b">
        <f>IF(C249&lt;='Hoone üldandmed'!$B$3*1,TRUE,FALSE)</f>
        <v>0</v>
      </c>
      <c r="H249" s="6"/>
      <c r="I249" s="4">
        <f>COUNTIFS($C$1:C249,C249)</f>
        <v>9</v>
      </c>
    </row>
    <row r="250" spans="3:9" x14ac:dyDescent="0.3">
      <c r="C250" s="6">
        <f t="shared" si="21"/>
        <v>19</v>
      </c>
      <c r="D250" s="9" t="s">
        <v>234</v>
      </c>
      <c r="E250" s="9" t="s">
        <v>215</v>
      </c>
      <c r="F250" s="10" t="str">
        <f>IF(IF(C250&lt;='Hoone üldandmed'!$B$3*1,TRUE,FALSE),C250,"")</f>
        <v/>
      </c>
      <c r="G250" s="10" t="b">
        <f>IF(C250&lt;='Hoone üldandmed'!$B$3*1,TRUE,FALSE)</f>
        <v>0</v>
      </c>
      <c r="H250" s="6"/>
      <c r="I250" s="4"/>
    </row>
    <row r="251" spans="3:9" x14ac:dyDescent="0.3">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3">
      <c r="C252" s="6">
        <f t="shared" si="21"/>
        <v>20</v>
      </c>
      <c r="D252" s="9" t="s">
        <v>242</v>
      </c>
      <c r="E252" s="9" t="str">
        <f>IF(E242=0,"",E242)</f>
        <v>ÜÜRITAV PIND</v>
      </c>
      <c r="F252" s="10" t="str">
        <f>IF(IF(C252&lt;='Hoone üldandmed'!$B$3*1,TRUE,FALSE),C252,"")</f>
        <v/>
      </c>
      <c r="G252" s="10" t="b">
        <f>IF(C252&lt;='Hoone üldandmed'!$B$3*1,TRUE,FALSE)</f>
        <v>0</v>
      </c>
      <c r="H252" s="6"/>
      <c r="I252" s="4">
        <f>COUNTIFS($C$1:C252,C252)</f>
        <v>2</v>
      </c>
    </row>
    <row r="253" spans="3:9" x14ac:dyDescent="0.3">
      <c r="C253" s="6">
        <f t="shared" si="21"/>
        <v>20</v>
      </c>
      <c r="D253" s="9" t="s">
        <v>243</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3">
      <c r="C254" s="6">
        <f t="shared" si="21"/>
        <v>20</v>
      </c>
      <c r="D254" s="9" t="s">
        <v>244</v>
      </c>
      <c r="E254" s="9" t="str">
        <f>IF(E244=0,"",E244)</f>
        <v>TEHNOPIND</v>
      </c>
      <c r="F254" s="10" t="str">
        <f>IF(IF(C254&lt;='Hoone üldandmed'!$B$3*1,TRUE,FALSE),C254,"")</f>
        <v/>
      </c>
      <c r="G254" s="10" t="b">
        <f>IF(C254&lt;='Hoone üldandmed'!$B$3*1,TRUE,FALSE)</f>
        <v>0</v>
      </c>
      <c r="H254" s="6"/>
      <c r="I254" s="4">
        <f>COUNTIFS($C$1:C254,C254)</f>
        <v>4</v>
      </c>
    </row>
    <row r="255" spans="3:9" x14ac:dyDescent="0.3">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3">
      <c r="C256" s="6">
        <f t="shared" si="21"/>
        <v>20</v>
      </c>
      <c r="D256" s="9" t="s">
        <v>233</v>
      </c>
      <c r="E256" s="9" t="s">
        <v>214</v>
      </c>
      <c r="F256" s="10" t="str">
        <f>IF(IF(C256&lt;='Hoone üldandmed'!$B$3*1,TRUE,FALSE),C256,"")</f>
        <v/>
      </c>
      <c r="G256" s="10" t="b">
        <f>IF(C256&lt;='Hoone üldandmed'!$B$3*1,TRUE,FALSE)</f>
        <v>0</v>
      </c>
      <c r="H256" s="6"/>
      <c r="I256" s="4">
        <f>COUNTIFS($C$1:C256,C256)</f>
        <v>6</v>
      </c>
    </row>
    <row r="257" spans="3:9" x14ac:dyDescent="0.3">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3">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3">
      <c r="C259" s="6">
        <f>C249+1</f>
        <v>20</v>
      </c>
      <c r="D259" s="9" t="s">
        <v>246</v>
      </c>
      <c r="E259" s="9" t="str">
        <f>IF(E249=0,"",E249)</f>
        <v>KORRUSE AVATUD NETOPIND</v>
      </c>
      <c r="F259" s="10" t="str">
        <f>IF(IF(C259&lt;='Hoone üldandmed'!$B$3*1,TRUE,FALSE),C259,"")</f>
        <v/>
      </c>
      <c r="G259" s="10" t="b">
        <f>IF(C259&lt;='Hoone üldandmed'!$B$3*1,TRUE,FALSE)</f>
        <v>0</v>
      </c>
      <c r="H259" s="6"/>
      <c r="I259" s="4">
        <f>COUNTIFS($C$1:C259,C259)</f>
        <v>9</v>
      </c>
    </row>
    <row r="260" spans="3:9" x14ac:dyDescent="0.3">
      <c r="C260" s="6">
        <f>C250+1</f>
        <v>20</v>
      </c>
      <c r="D260" s="9" t="s">
        <v>234</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4" x14ac:dyDescent="0.3"/>
  <cols>
    <col min="1" max="1" width="42.6640625" style="2" customWidth="1"/>
    <col min="2" max="2" width="23.88671875" style="2" bestFit="1" customWidth="1"/>
  </cols>
  <sheetData>
    <row r="1" spans="1:2" x14ac:dyDescent="0.3">
      <c r="A1" s="3" t="s">
        <v>79</v>
      </c>
      <c r="B1" s="3" t="s">
        <v>1</v>
      </c>
    </row>
    <row r="2" spans="1:2" x14ac:dyDescent="0.3">
      <c r="A2" s="6" t="s">
        <v>165</v>
      </c>
      <c r="B2" s="6" t="s">
        <v>110</v>
      </c>
    </row>
    <row r="3" spans="1:2" x14ac:dyDescent="0.3">
      <c r="A3" s="6" t="s">
        <v>165</v>
      </c>
      <c r="B3" s="6" t="s">
        <v>147</v>
      </c>
    </row>
    <row r="4" spans="1:2" s="1" customFormat="1" x14ac:dyDescent="0.3">
      <c r="A4" s="6" t="s">
        <v>165</v>
      </c>
      <c r="B4" s="6" t="s">
        <v>150</v>
      </c>
    </row>
    <row r="5" spans="1:2" x14ac:dyDescent="0.3">
      <c r="A5" s="6" t="s">
        <v>197</v>
      </c>
      <c r="B5" s="6" t="s">
        <v>198</v>
      </c>
    </row>
    <row r="6" spans="1:2" x14ac:dyDescent="0.3">
      <c r="A6" s="6" t="s">
        <v>197</v>
      </c>
      <c r="B6" s="6" t="s">
        <v>126</v>
      </c>
    </row>
    <row r="7" spans="1:2" x14ac:dyDescent="0.3">
      <c r="A7" s="6" t="s">
        <v>197</v>
      </c>
      <c r="B7" s="6" t="s">
        <v>124</v>
      </c>
    </row>
    <row r="8" spans="1:2" x14ac:dyDescent="0.3">
      <c r="A8" s="6" t="s">
        <v>197</v>
      </c>
      <c r="B8" s="6" t="s">
        <v>92</v>
      </c>
    </row>
    <row r="9" spans="1:2" x14ac:dyDescent="0.3">
      <c r="A9" s="6" t="s">
        <v>197</v>
      </c>
      <c r="B9" s="6" t="s">
        <v>127</v>
      </c>
    </row>
    <row r="10" spans="1:2" x14ac:dyDescent="0.3">
      <c r="A10" s="6" t="s">
        <v>197</v>
      </c>
      <c r="B10" s="6" t="s">
        <v>119</v>
      </c>
    </row>
    <row r="11" spans="1:2" x14ac:dyDescent="0.3">
      <c r="A11" s="6" t="s">
        <v>197</v>
      </c>
      <c r="B11" s="6" t="s">
        <v>120</v>
      </c>
    </row>
    <row r="12" spans="1:2" x14ac:dyDescent="0.3">
      <c r="A12" s="6" t="s">
        <v>197</v>
      </c>
      <c r="B12" s="6" t="s">
        <v>108</v>
      </c>
    </row>
    <row r="13" spans="1:2" x14ac:dyDescent="0.3">
      <c r="A13" s="6" t="s">
        <v>197</v>
      </c>
      <c r="B13" s="6" t="s">
        <v>148</v>
      </c>
    </row>
    <row r="14" spans="1:2" x14ac:dyDescent="0.3">
      <c r="A14" s="6" t="s">
        <v>197</v>
      </c>
      <c r="B14" s="6" t="s">
        <v>121</v>
      </c>
    </row>
    <row r="15" spans="1:2" x14ac:dyDescent="0.3">
      <c r="A15" s="6" t="s">
        <v>197</v>
      </c>
      <c r="B15" s="6" t="s">
        <v>116</v>
      </c>
    </row>
    <row r="16" spans="1:2" x14ac:dyDescent="0.3">
      <c r="A16" s="6" t="s">
        <v>197</v>
      </c>
      <c r="B16" s="6" t="s">
        <v>136</v>
      </c>
    </row>
    <row r="17" spans="1:2" x14ac:dyDescent="0.3">
      <c r="A17" s="6" t="s">
        <v>197</v>
      </c>
      <c r="B17" s="6" t="s">
        <v>145</v>
      </c>
    </row>
    <row r="18" spans="1:2" x14ac:dyDescent="0.3">
      <c r="A18" s="6" t="s">
        <v>197</v>
      </c>
      <c r="B18" s="6" t="s">
        <v>199</v>
      </c>
    </row>
    <row r="19" spans="1:2" x14ac:dyDescent="0.3">
      <c r="A19" s="6" t="s">
        <v>197</v>
      </c>
      <c r="B19" s="6" t="s">
        <v>101</v>
      </c>
    </row>
    <row r="20" spans="1:2" x14ac:dyDescent="0.3">
      <c r="A20" s="6" t="s">
        <v>197</v>
      </c>
      <c r="B20" s="6" t="s">
        <v>200</v>
      </c>
    </row>
    <row r="21" spans="1:2" x14ac:dyDescent="0.3">
      <c r="A21" s="6" t="s">
        <v>197</v>
      </c>
      <c r="B21" s="6" t="s">
        <v>149</v>
      </c>
    </row>
    <row r="22" spans="1:2" x14ac:dyDescent="0.3">
      <c r="A22" s="6" t="s">
        <v>197</v>
      </c>
      <c r="B22" s="6" t="s">
        <v>114</v>
      </c>
    </row>
    <row r="23" spans="1:2" x14ac:dyDescent="0.3">
      <c r="A23" s="6" t="s">
        <v>197</v>
      </c>
      <c r="B23" s="6" t="s">
        <v>91</v>
      </c>
    </row>
    <row r="24" spans="1:2" x14ac:dyDescent="0.3">
      <c r="A24" s="6" t="s">
        <v>197</v>
      </c>
      <c r="B24" s="6" t="s">
        <v>123</v>
      </c>
    </row>
    <row r="25" spans="1:2" x14ac:dyDescent="0.3">
      <c r="A25" s="6" t="s">
        <v>164</v>
      </c>
      <c r="B25" s="6" t="s">
        <v>97</v>
      </c>
    </row>
    <row r="26" spans="1:2" x14ac:dyDescent="0.3">
      <c r="A26" s="6" t="s">
        <v>164</v>
      </c>
      <c r="B26" s="6" t="s">
        <v>103</v>
      </c>
    </row>
    <row r="27" spans="1:2" x14ac:dyDescent="0.3">
      <c r="A27" s="6" t="s">
        <v>164</v>
      </c>
      <c r="B27" s="6" t="s">
        <v>201</v>
      </c>
    </row>
    <row r="28" spans="1:2" x14ac:dyDescent="0.3">
      <c r="A28" s="6" t="s">
        <v>202</v>
      </c>
      <c r="B28" s="6" t="s">
        <v>203</v>
      </c>
    </row>
    <row r="29" spans="1:2" x14ac:dyDescent="0.3">
      <c r="A29" s="6" t="s">
        <v>202</v>
      </c>
      <c r="B29" s="6" t="s">
        <v>85</v>
      </c>
    </row>
    <row r="30" spans="1:2" x14ac:dyDescent="0.3">
      <c r="A30" s="6" t="s">
        <v>202</v>
      </c>
      <c r="B30" s="6" t="s">
        <v>78</v>
      </c>
    </row>
    <row r="31" spans="1:2" x14ac:dyDescent="0.3">
      <c r="A31" s="6" t="s">
        <v>202</v>
      </c>
      <c r="B31" s="6" t="s">
        <v>133</v>
      </c>
    </row>
    <row r="32" spans="1:2" x14ac:dyDescent="0.3">
      <c r="A32" s="6" t="s">
        <v>202</v>
      </c>
      <c r="B32" s="6" t="s">
        <v>137</v>
      </c>
    </row>
    <row r="33" spans="1:2" x14ac:dyDescent="0.3">
      <c r="A33" s="6" t="s">
        <v>202</v>
      </c>
      <c r="B33" s="6" t="s">
        <v>138</v>
      </c>
    </row>
    <row r="34" spans="1:2" s="1" customFormat="1" x14ac:dyDescent="0.3">
      <c r="A34" s="6" t="s">
        <v>202</v>
      </c>
      <c r="B34" s="6" t="s">
        <v>194</v>
      </c>
    </row>
    <row r="35" spans="1:2" x14ac:dyDescent="0.3">
      <c r="A35" s="6" t="s">
        <v>202</v>
      </c>
      <c r="B35" s="6" t="s">
        <v>93</v>
      </c>
    </row>
    <row r="36" spans="1:2" x14ac:dyDescent="0.3">
      <c r="A36" s="6" t="s">
        <v>202</v>
      </c>
      <c r="B36" s="6" t="s">
        <v>82</v>
      </c>
    </row>
    <row r="37" spans="1:2" x14ac:dyDescent="0.3">
      <c r="A37" s="6" t="s">
        <v>202</v>
      </c>
      <c r="B37" s="6" t="s">
        <v>143</v>
      </c>
    </row>
    <row r="38" spans="1:2" x14ac:dyDescent="0.3">
      <c r="A38" s="6" t="s">
        <v>202</v>
      </c>
      <c r="B38" s="6" t="s">
        <v>90</v>
      </c>
    </row>
    <row r="39" spans="1:2" x14ac:dyDescent="0.3">
      <c r="A39" s="6" t="s">
        <v>202</v>
      </c>
      <c r="B39" s="6" t="s">
        <v>96</v>
      </c>
    </row>
    <row r="40" spans="1:2" x14ac:dyDescent="0.3">
      <c r="A40" s="6" t="s">
        <v>202</v>
      </c>
      <c r="B40" s="6" t="s">
        <v>204</v>
      </c>
    </row>
    <row r="41" spans="1:2" x14ac:dyDescent="0.3">
      <c r="A41" s="6" t="s">
        <v>202</v>
      </c>
      <c r="B41" s="6" t="s">
        <v>134</v>
      </c>
    </row>
    <row r="42" spans="1:2" x14ac:dyDescent="0.3">
      <c r="A42" s="6" t="s">
        <v>202</v>
      </c>
      <c r="B42" s="6" t="s">
        <v>118</v>
      </c>
    </row>
    <row r="43" spans="1:2" x14ac:dyDescent="0.3">
      <c r="A43" s="6" t="s">
        <v>202</v>
      </c>
      <c r="B43" s="7" t="s">
        <v>139</v>
      </c>
    </row>
    <row r="44" spans="1:2" x14ac:dyDescent="0.3">
      <c r="A44" s="6" t="s">
        <v>202</v>
      </c>
      <c r="B44" s="6" t="s">
        <v>205</v>
      </c>
    </row>
    <row r="45" spans="1:2" x14ac:dyDescent="0.3">
      <c r="A45" s="6" t="s">
        <v>202</v>
      </c>
      <c r="B45" s="6" t="s">
        <v>104</v>
      </c>
    </row>
    <row r="46" spans="1:2" x14ac:dyDescent="0.3">
      <c r="A46" s="6" t="s">
        <v>202</v>
      </c>
      <c r="B46" s="6" t="s">
        <v>140</v>
      </c>
    </row>
    <row r="47" spans="1:2" x14ac:dyDescent="0.3">
      <c r="A47" s="6" t="s">
        <v>202</v>
      </c>
      <c r="B47" s="6" t="s">
        <v>163</v>
      </c>
    </row>
    <row r="48" spans="1:2" x14ac:dyDescent="0.3">
      <c r="A48" s="6" t="s">
        <v>202</v>
      </c>
      <c r="B48" s="6" t="s">
        <v>83</v>
      </c>
    </row>
    <row r="49" spans="1:2" x14ac:dyDescent="0.3">
      <c r="A49" s="6" t="s">
        <v>202</v>
      </c>
      <c r="B49" s="6" t="s">
        <v>117</v>
      </c>
    </row>
    <row r="50" spans="1:2" s="1" customFormat="1" x14ac:dyDescent="0.3">
      <c r="A50" s="6" t="s">
        <v>202</v>
      </c>
      <c r="B50" s="6" t="s">
        <v>193</v>
      </c>
    </row>
    <row r="51" spans="1:2" x14ac:dyDescent="0.3">
      <c r="A51" s="6" t="s">
        <v>202</v>
      </c>
      <c r="B51" s="6" t="s">
        <v>81</v>
      </c>
    </row>
    <row r="52" spans="1:2" x14ac:dyDescent="0.3">
      <c r="A52" s="6" t="s">
        <v>202</v>
      </c>
      <c r="B52" s="6" t="s">
        <v>89</v>
      </c>
    </row>
    <row r="53" spans="1:2" x14ac:dyDescent="0.3">
      <c r="A53" s="6" t="s">
        <v>202</v>
      </c>
      <c r="B53" s="7" t="s">
        <v>106</v>
      </c>
    </row>
    <row r="54" spans="1:2" x14ac:dyDescent="0.3">
      <c r="A54" s="6" t="s">
        <v>202</v>
      </c>
      <c r="B54" s="6" t="s">
        <v>206</v>
      </c>
    </row>
    <row r="55" spans="1:2" x14ac:dyDescent="0.3">
      <c r="A55" s="6" t="s">
        <v>202</v>
      </c>
      <c r="B55" s="7" t="s">
        <v>113</v>
      </c>
    </row>
    <row r="56" spans="1:2" x14ac:dyDescent="0.3">
      <c r="A56" s="6" t="s">
        <v>202</v>
      </c>
      <c r="B56" s="6" t="s">
        <v>128</v>
      </c>
    </row>
    <row r="57" spans="1:2" x14ac:dyDescent="0.3">
      <c r="A57" s="6" t="s">
        <v>202</v>
      </c>
      <c r="B57" s="6" t="s">
        <v>95</v>
      </c>
    </row>
    <row r="58" spans="1:2" x14ac:dyDescent="0.3">
      <c r="A58" s="6" t="s">
        <v>202</v>
      </c>
      <c r="B58" s="6" t="s">
        <v>129</v>
      </c>
    </row>
    <row r="59" spans="1:2" x14ac:dyDescent="0.3">
      <c r="A59" s="6" t="s">
        <v>202</v>
      </c>
      <c r="B59" s="6" t="s">
        <v>130</v>
      </c>
    </row>
    <row r="60" spans="1:2" x14ac:dyDescent="0.3">
      <c r="A60" s="6" t="s">
        <v>202</v>
      </c>
      <c r="B60" s="6" t="s">
        <v>142</v>
      </c>
    </row>
    <row r="61" spans="1:2" x14ac:dyDescent="0.3">
      <c r="A61" s="6" t="s">
        <v>202</v>
      </c>
      <c r="B61" s="6" t="s">
        <v>207</v>
      </c>
    </row>
    <row r="62" spans="1:2" x14ac:dyDescent="0.3">
      <c r="A62" s="6" t="s">
        <v>202</v>
      </c>
      <c r="B62" s="6" t="s">
        <v>100</v>
      </c>
    </row>
    <row r="63" spans="1:2" x14ac:dyDescent="0.3">
      <c r="A63" s="6" t="s">
        <v>202</v>
      </c>
      <c r="B63" s="6" t="s">
        <v>105</v>
      </c>
    </row>
    <row r="64" spans="1:2" x14ac:dyDescent="0.3">
      <c r="A64" s="6" t="s">
        <v>202</v>
      </c>
      <c r="B64" s="6" t="s">
        <v>98</v>
      </c>
    </row>
    <row r="65" spans="1:2" x14ac:dyDescent="0.3">
      <c r="A65" s="6" t="s">
        <v>202</v>
      </c>
      <c r="B65" s="6" t="s">
        <v>208</v>
      </c>
    </row>
    <row r="66" spans="1:2" x14ac:dyDescent="0.3">
      <c r="A66" s="6" t="s">
        <v>202</v>
      </c>
      <c r="B66" s="6" t="s">
        <v>209</v>
      </c>
    </row>
    <row r="67" spans="1:2" x14ac:dyDescent="0.3">
      <c r="A67" s="6" t="s">
        <v>202</v>
      </c>
      <c r="B67" s="6" t="s">
        <v>144</v>
      </c>
    </row>
    <row r="68" spans="1:2" x14ac:dyDescent="0.3">
      <c r="A68" s="6" t="s">
        <v>202</v>
      </c>
      <c r="B68" s="6" t="s">
        <v>84</v>
      </c>
    </row>
    <row r="69" spans="1:2" x14ac:dyDescent="0.3">
      <c r="A69" s="6" t="s">
        <v>202</v>
      </c>
      <c r="B69" s="6" t="s">
        <v>87</v>
      </c>
    </row>
    <row r="70" spans="1:2" x14ac:dyDescent="0.3">
      <c r="A70" s="6" t="s">
        <v>202</v>
      </c>
      <c r="B70" s="6" t="s">
        <v>210</v>
      </c>
    </row>
    <row r="71" spans="1:2" x14ac:dyDescent="0.3">
      <c r="A71" s="6" t="s">
        <v>202</v>
      </c>
      <c r="B71" s="6" t="s">
        <v>77</v>
      </c>
    </row>
    <row r="72" spans="1:2" x14ac:dyDescent="0.3">
      <c r="A72" s="6" t="s">
        <v>202</v>
      </c>
      <c r="B72" s="6" t="s">
        <v>112</v>
      </c>
    </row>
    <row r="73" spans="1:2" x14ac:dyDescent="0.3">
      <c r="A73" s="6" t="s">
        <v>202</v>
      </c>
      <c r="B73" s="6" t="s">
        <v>86</v>
      </c>
    </row>
    <row r="74" spans="1:2" x14ac:dyDescent="0.3">
      <c r="A74" s="6" t="s">
        <v>202</v>
      </c>
      <c r="B74" s="6" t="s">
        <v>94</v>
      </c>
    </row>
    <row r="75" spans="1:2" x14ac:dyDescent="0.3">
      <c r="A75" s="6" t="s">
        <v>202</v>
      </c>
      <c r="B75" s="6" t="s">
        <v>141</v>
      </c>
    </row>
    <row r="76" spans="1:2" x14ac:dyDescent="0.3">
      <c r="A76" s="6" t="s">
        <v>202</v>
      </c>
      <c r="B76" s="6" t="s">
        <v>135</v>
      </c>
    </row>
    <row r="77" spans="1:2" x14ac:dyDescent="0.3">
      <c r="A77" s="6" t="s">
        <v>202</v>
      </c>
      <c r="B77" s="6" t="s">
        <v>99</v>
      </c>
    </row>
    <row r="78" spans="1:2" x14ac:dyDescent="0.3">
      <c r="A78" s="6" t="s">
        <v>202</v>
      </c>
      <c r="B78" s="6" t="s">
        <v>109</v>
      </c>
    </row>
    <row r="79" spans="1:2" x14ac:dyDescent="0.3">
      <c r="A79" s="6" t="s">
        <v>202</v>
      </c>
      <c r="B79" s="6" t="s">
        <v>125</v>
      </c>
    </row>
    <row r="80" spans="1:2" x14ac:dyDescent="0.3">
      <c r="A80" s="6" t="s">
        <v>202</v>
      </c>
      <c r="B80" s="6" t="s">
        <v>107</v>
      </c>
    </row>
    <row r="81" spans="1:2" x14ac:dyDescent="0.3">
      <c r="A81" s="6" t="s">
        <v>202</v>
      </c>
      <c r="B81" s="6" t="s">
        <v>211</v>
      </c>
    </row>
    <row r="82" spans="1:2" x14ac:dyDescent="0.3">
      <c r="A82" s="6" t="s">
        <v>202</v>
      </c>
      <c r="B82" s="6" t="s">
        <v>146</v>
      </c>
    </row>
    <row r="83" spans="1:2" x14ac:dyDescent="0.3">
      <c r="A83" s="6" t="s">
        <v>202</v>
      </c>
      <c r="B83" s="6" t="s">
        <v>111</v>
      </c>
    </row>
    <row r="84" spans="1:2" x14ac:dyDescent="0.3">
      <c r="A84" s="6" t="s">
        <v>202</v>
      </c>
      <c r="B84" s="6" t="s">
        <v>212</v>
      </c>
    </row>
    <row r="85" spans="1:2" x14ac:dyDescent="0.3">
      <c r="A85" s="6" t="s">
        <v>202</v>
      </c>
      <c r="B85" s="6" t="s">
        <v>131</v>
      </c>
    </row>
    <row r="86" spans="1:2" x14ac:dyDescent="0.3">
      <c r="A86" s="6" t="s">
        <v>202</v>
      </c>
      <c r="B86" s="6" t="s">
        <v>88</v>
      </c>
    </row>
    <row r="87" spans="1:2" x14ac:dyDescent="0.3">
      <c r="A87" s="6" t="s">
        <v>202</v>
      </c>
      <c r="B87" s="6" t="s">
        <v>115</v>
      </c>
    </row>
    <row r="88" spans="1:2" x14ac:dyDescent="0.3">
      <c r="A88" s="6" t="s">
        <v>202</v>
      </c>
      <c r="B88" s="6" t="s">
        <v>122</v>
      </c>
    </row>
    <row r="89" spans="1:2" x14ac:dyDescent="0.3">
      <c r="A89" s="6" t="s">
        <v>202</v>
      </c>
      <c r="B89" s="6" t="s">
        <v>102</v>
      </c>
    </row>
    <row r="90" spans="1:2" x14ac:dyDescent="0.3">
      <c r="A90" s="6" t="s">
        <v>202</v>
      </c>
      <c r="B90" s="6" t="s">
        <v>132</v>
      </c>
    </row>
    <row r="91" spans="1:2" x14ac:dyDescent="0.3">
      <c r="A91" s="6" t="s">
        <v>202</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4" x14ac:dyDescent="0.3"/>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4" x14ac:dyDescent="0.3"/>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23DAC8-EC9A-47DE-8DAA-FAF9FAB2B75A}">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9b75d5ef-9f4b-4445-abe8-84a77c292844"/>
    <ds:schemaRef ds:uri="http://www.w3.org/XML/1998/namespace"/>
    <ds:schemaRef ds:uri="http://purl.org/dc/dcmitype/"/>
  </ds:schemaRefs>
</ds:datastoreItem>
</file>

<file path=customXml/itemProps2.xml><?xml version="1.0" encoding="utf-8"?>
<ds:datastoreItem xmlns:ds="http://schemas.openxmlformats.org/officeDocument/2006/customXml" ds:itemID="{AF10D439-58FE-4702-A897-18AAB54763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Juhend haldurile</vt:lpstr>
      <vt:lpstr>Üüripinna jagamise põhimõtted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Rene Uuspõld</cp:lastModifiedBy>
  <cp:lastPrinted>2015-02-09T13:42:07Z</cp:lastPrinted>
  <dcterms:created xsi:type="dcterms:W3CDTF">2014-12-29T14:35:11Z</dcterms:created>
  <dcterms:modified xsi:type="dcterms:W3CDTF">2021-03-29T12:23:01Z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